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Lina/Downloads/"/>
    </mc:Choice>
  </mc:AlternateContent>
  <xr:revisionPtr revIDLastSave="0" documentId="13_ncr:1_{9BB1FDDD-BF5D-F74A-B485-1F58B7666E8A}" xr6:coauthVersionLast="46" xr6:coauthVersionMax="46" xr10:uidLastSave="{00000000-0000-0000-0000-000000000000}"/>
  <bookViews>
    <workbookView xWindow="0" yWindow="0" windowWidth="21180" windowHeight="18000" xr2:uid="{00000000-000D-0000-FFFF-FFFF00000000}"/>
  </bookViews>
  <sheets>
    <sheet name="1.BASIQUE" sheetId="1" r:id="rId1"/>
    <sheet name="2. VOLUMES DE VENTES" sheetId="2" r:id="rId2"/>
    <sheet name="3. MATRICE BCG" sheetId="3" r:id="rId3"/>
    <sheet name="4. COMPLEXITÉ DES PLAT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" l="1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A1" i="1"/>
  <c r="I29" i="4" l="1"/>
  <c r="U29" i="4" s="1"/>
  <c r="D29" i="4"/>
  <c r="E29" i="4" s="1"/>
  <c r="C29" i="4"/>
  <c r="B29" i="4"/>
  <c r="U28" i="4"/>
  <c r="I28" i="4"/>
  <c r="D28" i="4"/>
  <c r="E28" i="4" s="1"/>
  <c r="C28" i="4"/>
  <c r="B28" i="4"/>
  <c r="U27" i="4"/>
  <c r="I27" i="4"/>
  <c r="D27" i="4"/>
  <c r="E27" i="4" s="1"/>
  <c r="C27" i="4"/>
  <c r="B27" i="4"/>
  <c r="U26" i="4"/>
  <c r="I26" i="4"/>
  <c r="D26" i="4"/>
  <c r="E26" i="4" s="1"/>
  <c r="C26" i="4"/>
  <c r="G26" i="4" s="1"/>
  <c r="B26" i="4"/>
  <c r="U25" i="4"/>
  <c r="I25" i="4"/>
  <c r="D25" i="4"/>
  <c r="E25" i="4" s="1"/>
  <c r="C25" i="4"/>
  <c r="B25" i="4"/>
  <c r="U24" i="4"/>
  <c r="I24" i="4"/>
  <c r="D24" i="4"/>
  <c r="E24" i="4" s="1"/>
  <c r="C24" i="4"/>
  <c r="G24" i="4" s="1"/>
  <c r="B24" i="4"/>
  <c r="U23" i="4"/>
  <c r="I23" i="4"/>
  <c r="D23" i="4"/>
  <c r="E23" i="4" s="1"/>
  <c r="C23" i="4"/>
  <c r="B23" i="4"/>
  <c r="U22" i="4"/>
  <c r="I22" i="4"/>
  <c r="D22" i="4"/>
  <c r="E22" i="4" s="1"/>
  <c r="C22" i="4"/>
  <c r="G22" i="4" s="1"/>
  <c r="B22" i="4"/>
  <c r="U21" i="4"/>
  <c r="I21" i="4"/>
  <c r="D21" i="4"/>
  <c r="E21" i="4" s="1"/>
  <c r="C21" i="4"/>
  <c r="B21" i="4"/>
  <c r="U20" i="4"/>
  <c r="I20" i="4"/>
  <c r="D20" i="4"/>
  <c r="E20" i="4" s="1"/>
  <c r="C20" i="4"/>
  <c r="G20" i="4" s="1"/>
  <c r="B20" i="4"/>
  <c r="U19" i="4"/>
  <c r="I19" i="4"/>
  <c r="D19" i="4"/>
  <c r="E19" i="4" s="1"/>
  <c r="C19" i="4"/>
  <c r="B19" i="4"/>
  <c r="U18" i="4"/>
  <c r="I18" i="4"/>
  <c r="D18" i="4"/>
  <c r="E18" i="4" s="1"/>
  <c r="C18" i="4"/>
  <c r="G18" i="4" s="1"/>
  <c r="B18" i="4"/>
  <c r="U17" i="4"/>
  <c r="I17" i="4"/>
  <c r="D17" i="4"/>
  <c r="E17" i="4" s="1"/>
  <c r="C17" i="4"/>
  <c r="B17" i="4"/>
  <c r="U16" i="4"/>
  <c r="I16" i="4"/>
  <c r="D16" i="4"/>
  <c r="E16" i="4" s="1"/>
  <c r="C16" i="4"/>
  <c r="G16" i="4" s="1"/>
  <c r="B16" i="4"/>
  <c r="U15" i="4"/>
  <c r="I15" i="4"/>
  <c r="D15" i="4"/>
  <c r="E15" i="4" s="1"/>
  <c r="C15" i="4"/>
  <c r="B15" i="4"/>
  <c r="U14" i="4"/>
  <c r="I14" i="4"/>
  <c r="D14" i="4"/>
  <c r="E14" i="4" s="1"/>
  <c r="C14" i="4"/>
  <c r="G14" i="4" s="1"/>
  <c r="B14" i="4"/>
  <c r="U13" i="4"/>
  <c r="I13" i="4"/>
  <c r="D13" i="4"/>
  <c r="E13" i="4" s="1"/>
  <c r="C13" i="4"/>
  <c r="B13" i="4"/>
  <c r="U12" i="4"/>
  <c r="I12" i="4"/>
  <c r="D12" i="4"/>
  <c r="E12" i="4" s="1"/>
  <c r="C12" i="4"/>
  <c r="G12" i="4" s="1"/>
  <c r="B12" i="4"/>
  <c r="U11" i="4"/>
  <c r="I11" i="4"/>
  <c r="D11" i="4"/>
  <c r="E11" i="4" s="1"/>
  <c r="C11" i="4"/>
  <c r="B11" i="4"/>
  <c r="U10" i="4"/>
  <c r="I10" i="4"/>
  <c r="D10" i="4"/>
  <c r="E10" i="4" s="1"/>
  <c r="C10" i="4"/>
  <c r="G10" i="4" s="1"/>
  <c r="B10" i="4"/>
  <c r="T30" i="2"/>
  <c r="D30" i="2"/>
  <c r="E30" i="2" s="1"/>
  <c r="C30" i="2"/>
  <c r="G30" i="2" s="1"/>
  <c r="B30" i="2"/>
  <c r="T29" i="2"/>
  <c r="F29" i="2"/>
  <c r="E29" i="2"/>
  <c r="V29" i="2" s="1"/>
  <c r="D29" i="2"/>
  <c r="C29" i="2"/>
  <c r="G29" i="2" s="1"/>
  <c r="B29" i="2"/>
  <c r="T28" i="2"/>
  <c r="D28" i="2"/>
  <c r="E28" i="2" s="1"/>
  <c r="C28" i="2"/>
  <c r="G28" i="2" s="1"/>
  <c r="B28" i="2"/>
  <c r="T27" i="2"/>
  <c r="F27" i="2"/>
  <c r="E27" i="2"/>
  <c r="V27" i="2" s="1"/>
  <c r="D27" i="2"/>
  <c r="C27" i="2"/>
  <c r="G27" i="2" s="1"/>
  <c r="B27" i="2"/>
  <c r="T26" i="2"/>
  <c r="D26" i="2"/>
  <c r="E26" i="2" s="1"/>
  <c r="C26" i="2"/>
  <c r="G26" i="2" s="1"/>
  <c r="B26" i="2"/>
  <c r="T25" i="2"/>
  <c r="F25" i="2"/>
  <c r="E25" i="2"/>
  <c r="V25" i="2" s="1"/>
  <c r="D25" i="2"/>
  <c r="C25" i="2"/>
  <c r="G25" i="2" s="1"/>
  <c r="B25" i="2"/>
  <c r="T24" i="2"/>
  <c r="D24" i="2"/>
  <c r="E24" i="2" s="1"/>
  <c r="C24" i="2"/>
  <c r="G24" i="2" s="1"/>
  <c r="B24" i="2"/>
  <c r="T23" i="2"/>
  <c r="F23" i="2"/>
  <c r="E23" i="2"/>
  <c r="V23" i="2" s="1"/>
  <c r="D23" i="2"/>
  <c r="C23" i="2"/>
  <c r="G23" i="2" s="1"/>
  <c r="B23" i="2"/>
  <c r="T22" i="2"/>
  <c r="D22" i="2"/>
  <c r="E22" i="2" s="1"/>
  <c r="C22" i="2"/>
  <c r="G22" i="2" s="1"/>
  <c r="B22" i="2"/>
  <c r="T21" i="2"/>
  <c r="F21" i="2"/>
  <c r="E21" i="2"/>
  <c r="V21" i="2" s="1"/>
  <c r="D21" i="2"/>
  <c r="C21" i="2"/>
  <c r="G21" i="2" s="1"/>
  <c r="B21" i="2"/>
  <c r="T20" i="2"/>
  <c r="D20" i="2"/>
  <c r="E20" i="2" s="1"/>
  <c r="C20" i="2"/>
  <c r="G20" i="2" s="1"/>
  <c r="B20" i="2"/>
  <c r="T19" i="2"/>
  <c r="F19" i="2"/>
  <c r="E19" i="2"/>
  <c r="V19" i="2" s="1"/>
  <c r="D19" i="2"/>
  <c r="C19" i="2"/>
  <c r="G19" i="2" s="1"/>
  <c r="B19" i="2"/>
  <c r="T18" i="2"/>
  <c r="D18" i="2"/>
  <c r="E18" i="2" s="1"/>
  <c r="C18" i="2"/>
  <c r="G18" i="2" s="1"/>
  <c r="B18" i="2"/>
  <c r="T17" i="2"/>
  <c r="F17" i="2"/>
  <c r="E17" i="2"/>
  <c r="V17" i="2" s="1"/>
  <c r="D17" i="2"/>
  <c r="C17" i="2"/>
  <c r="G17" i="2" s="1"/>
  <c r="B17" i="2"/>
  <c r="T16" i="2"/>
  <c r="D16" i="2"/>
  <c r="E16" i="2" s="1"/>
  <c r="C16" i="2"/>
  <c r="G16" i="2" s="1"/>
  <c r="B16" i="2"/>
  <c r="T15" i="2"/>
  <c r="F15" i="2"/>
  <c r="E15" i="2"/>
  <c r="V15" i="2" s="1"/>
  <c r="D15" i="2"/>
  <c r="C15" i="2"/>
  <c r="G15" i="2" s="1"/>
  <c r="B15" i="2"/>
  <c r="T14" i="2"/>
  <c r="D14" i="2"/>
  <c r="E14" i="2" s="1"/>
  <c r="C14" i="2"/>
  <c r="G14" i="2" s="1"/>
  <c r="B14" i="2"/>
  <c r="T13" i="2"/>
  <c r="F13" i="2"/>
  <c r="E13" i="2"/>
  <c r="V13" i="2" s="1"/>
  <c r="D13" i="2"/>
  <c r="C13" i="2"/>
  <c r="G13" i="2" s="1"/>
  <c r="B13" i="2"/>
  <c r="T12" i="2"/>
  <c r="D12" i="2"/>
  <c r="E12" i="2" s="1"/>
  <c r="C12" i="2"/>
  <c r="G12" i="2" s="1"/>
  <c r="B12" i="2"/>
  <c r="T11" i="2"/>
  <c r="K11" i="2"/>
  <c r="E11" i="2"/>
  <c r="F11" i="2" s="1"/>
  <c r="D11" i="2"/>
  <c r="C11" i="2"/>
  <c r="G11" i="2" s="1"/>
  <c r="B11" i="2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4" l="1"/>
  <c r="W11" i="4"/>
  <c r="F15" i="4"/>
  <c r="W15" i="4"/>
  <c r="F19" i="4"/>
  <c r="W19" i="4"/>
  <c r="F23" i="4"/>
  <c r="W23" i="4"/>
  <c r="F27" i="4"/>
  <c r="W27" i="4"/>
  <c r="G28" i="4"/>
  <c r="V12" i="2"/>
  <c r="F12" i="2"/>
  <c r="V16" i="2"/>
  <c r="F16" i="2"/>
  <c r="V20" i="2"/>
  <c r="F20" i="2"/>
  <c r="V24" i="2"/>
  <c r="F24" i="2"/>
  <c r="V28" i="2"/>
  <c r="F28" i="2"/>
  <c r="W12" i="4"/>
  <c r="F12" i="4"/>
  <c r="G13" i="4"/>
  <c r="W16" i="4"/>
  <c r="F16" i="4"/>
  <c r="G17" i="4"/>
  <c r="W20" i="4"/>
  <c r="F20" i="4"/>
  <c r="G21" i="4"/>
  <c r="W24" i="4"/>
  <c r="F24" i="4"/>
  <c r="G25" i="4"/>
  <c r="W28" i="4"/>
  <c r="F28" i="4"/>
  <c r="G29" i="4"/>
  <c r="F13" i="4"/>
  <c r="W13" i="4"/>
  <c r="F17" i="4"/>
  <c r="W17" i="4"/>
  <c r="F21" i="4"/>
  <c r="W21" i="4"/>
  <c r="F25" i="4"/>
  <c r="W25" i="4"/>
  <c r="F29" i="4"/>
  <c r="W29" i="4"/>
  <c r="V14" i="2"/>
  <c r="F14" i="2"/>
  <c r="V18" i="2"/>
  <c r="F18" i="2"/>
  <c r="V22" i="2"/>
  <c r="F22" i="2"/>
  <c r="V26" i="2"/>
  <c r="F26" i="2"/>
  <c r="V30" i="2"/>
  <c r="F30" i="2"/>
  <c r="W10" i="4"/>
  <c r="F10" i="4"/>
  <c r="G11" i="4"/>
  <c r="W14" i="4"/>
  <c r="F14" i="4"/>
  <c r="G15" i="4"/>
  <c r="W18" i="4"/>
  <c r="F18" i="4"/>
  <c r="G19" i="4"/>
  <c r="W22" i="4"/>
  <c r="F22" i="4"/>
  <c r="G23" i="4"/>
  <c r="W26" i="4"/>
  <c r="F26" i="4"/>
  <c r="G27" i="4"/>
  <c r="I33" i="2" l="1"/>
  <c r="V11" i="2"/>
</calcChain>
</file>

<file path=xl/sharedStrings.xml><?xml version="1.0" encoding="utf-8"?>
<sst xmlns="http://schemas.openxmlformats.org/spreadsheetml/2006/main" count="69" uniqueCount="55">
  <si>
    <t xml:space="preserve">Première étape </t>
  </si>
  <si>
    <t>Ajoutez les noms de vos plats dans la colonne B, puis ajoutez le prix de revient actuel et le prix de vente dans les coupons C et D respectivement. Les autres champs de chaque ligne seront automatiquement remplis.</t>
  </si>
  <si>
    <t>VAT @</t>
  </si>
  <si>
    <t xml:space="preserve">Menu </t>
  </si>
  <si>
    <t xml:space="preserve">Nom des plats </t>
  </si>
  <si>
    <t xml:space="preserve">Prix de vente </t>
  </si>
  <si>
    <t xml:space="preserve">Marge </t>
  </si>
  <si>
    <t xml:space="preserve">Coût des ventes </t>
  </si>
  <si>
    <t xml:space="preserve">Bénéfice brut </t>
  </si>
  <si>
    <t>Plat 1</t>
  </si>
  <si>
    <t>Plat 2</t>
  </si>
  <si>
    <t>Plat 3</t>
  </si>
  <si>
    <t>Plat 4</t>
  </si>
  <si>
    <t>Plat 5</t>
  </si>
  <si>
    <t>Plat 6</t>
  </si>
  <si>
    <t>Plat 7</t>
  </si>
  <si>
    <t>Plat 8</t>
  </si>
  <si>
    <t>Plat 9</t>
  </si>
  <si>
    <t>Plat 10</t>
  </si>
  <si>
    <t>Plat 11</t>
  </si>
  <si>
    <t>Plat 12</t>
  </si>
  <si>
    <t>Plat 13</t>
  </si>
  <si>
    <t>Plat 14</t>
  </si>
  <si>
    <t>Plat 15</t>
  </si>
  <si>
    <t>Plat 16</t>
  </si>
  <si>
    <t>Plat 17</t>
  </si>
  <si>
    <t>Plat 18</t>
  </si>
  <si>
    <t>Plat 19</t>
  </si>
  <si>
    <t>Plat 20</t>
  </si>
  <si>
    <t>CONSEIL : Vous n'utilisez pas toutes les lignes ? Supprimez toutes les lignes qui ne contiennent pas de données afin de garantir que les formules calculent correctement.</t>
  </si>
  <si>
    <t>Étape 2</t>
  </si>
  <si>
    <r>
      <rPr>
        <sz val="12"/>
        <color indexed="8"/>
        <rFont val="Arial"/>
      </rPr>
      <t xml:space="preserve">Inscrivez le nombre d'unités vendues par plat sur une période donnée dans la colonne J. Nous suggérons une période de 3 mois, pour vous donner une bonne fourchette.
</t>
    </r>
    <r>
      <rPr>
        <sz val="20"/>
        <color indexed="14"/>
        <rFont val="Helvetica"/>
      </rPr>
      <t xml:space="preserve">
</t>
    </r>
  </si>
  <si>
    <t>Menu</t>
  </si>
  <si>
    <t>Noms du plats</t>
  </si>
  <si>
    <t>Cost</t>
  </si>
  <si>
    <t>Selling Price</t>
  </si>
  <si>
    <t>Selling Price ex Vat</t>
  </si>
  <si>
    <t>Margin</t>
  </si>
  <si>
    <t>Cost of Sale</t>
  </si>
  <si>
    <t>Numéro des plats</t>
  </si>
  <si>
    <t xml:space="preserve">Ventes </t>
  </si>
  <si>
    <t>Moyenne</t>
  </si>
  <si>
    <t>Supérieur ou inférieur à la moyenne</t>
  </si>
  <si>
    <t>Sales</t>
  </si>
  <si>
    <t>Gross Profit</t>
  </si>
  <si>
    <t xml:space="preserve">Max bénéfice brut </t>
  </si>
  <si>
    <t>Max</t>
  </si>
  <si>
    <t xml:space="preserve">Étape trois </t>
  </si>
  <si>
    <t>La ligne verticale figurant dans le graphique ci-dessous indique vos couvertures moyennes. Ensuite, convenez de la marge bénéficiaire brute que votre entreprise doit s'efforcer d'atteindre (par exemple 70 %) et tracez cette ligne horizontalement sur votre graphique au point correspondant. Les deux lignes s'intercepteront, ce qui vous donnera 4 quadrants.</t>
  </si>
  <si>
    <t>Étape quatre</t>
  </si>
  <si>
    <t xml:space="preserve">Evaluez la complexité de chacun de vos plats sur une échelle de 1 à 5 et inscrivez votre évaluation dans la colonne J. Reportez-les en fonction du volume commandé et de la marge de chaque plat, comme indiqué. </t>
  </si>
  <si>
    <t xml:space="preserve">Marge brute </t>
  </si>
  <si>
    <t>La complexité des plats</t>
  </si>
  <si>
    <t>Coût</t>
  </si>
  <si>
    <t>Prix de vente ex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</si>
</sst>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[$€-2]* #,##0.00_-;_-[$€-2]* \(#,##0.00\)_-;_-[$€-2]* &quot;-&quot;??;_-@_-"/>
    <numFmt numFmtId="166" formatCode="d"/>
    <numFmt numFmtId="167" formatCode="&quot; &quot;[$£-809]* #,##0.00&quot; &quot;;&quot;-&quot;[$£-809]* #,##0.00&quot; &quot;;&quot; &quot;[$£-809]* &quot;-&quot;??&quot; &quot;"/>
  </numFmts>
  <fonts count="11" x14ac:knownFonts="1">
    <font>
      <sz val="11"/>
      <color indexed="8"/>
      <name val="Calibri"/>
    </font>
    <font>
      <b/>
      <sz val="12"/>
      <color indexed="8"/>
      <name val="Arial"/>
    </font>
    <font>
      <sz val="12"/>
      <color indexed="8"/>
      <name val="Arial"/>
    </font>
    <font>
      <i/>
      <sz val="12"/>
      <color indexed="8"/>
      <name val="Arial"/>
    </font>
    <font>
      <b/>
      <i/>
      <sz val="14"/>
      <color indexed="8"/>
      <name val="Arial"/>
    </font>
    <font>
      <sz val="20"/>
      <color indexed="14"/>
      <name val="Helvetica"/>
    </font>
    <font>
      <sz val="12"/>
      <color indexed="9"/>
      <name val="Arial"/>
    </font>
    <font>
      <i/>
      <sz val="12"/>
      <color indexed="9"/>
      <name val="Arial"/>
    </font>
    <font>
      <sz val="11"/>
      <color indexed="8"/>
      <name val="Arial"/>
    </font>
    <font>
      <sz val="11"/>
      <color indexed="8"/>
      <name val="Calibri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9" fontId="9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49" fontId="0" fillId="4" borderId="11" xfId="0" applyNumberFormat="1" applyFont="1" applyFill="1" applyBorder="1" applyAlignment="1">
      <alignment vertical="center"/>
    </xf>
    <xf numFmtId="164" fontId="0" fillId="4" borderId="11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left" vertical="center"/>
    </xf>
    <xf numFmtId="49" fontId="2" fillId="2" borderId="20" xfId="0" applyNumberFormat="1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165" fontId="3" fillId="5" borderId="23" xfId="0" applyNumberFormat="1" applyFont="1" applyFill="1" applyBorder="1" applyAlignment="1">
      <alignment vertical="center"/>
    </xf>
    <xf numFmtId="165" fontId="3" fillId="2" borderId="19" xfId="0" applyNumberFormat="1" applyFont="1" applyFill="1" applyBorder="1" applyAlignment="1">
      <alignment vertical="center"/>
    </xf>
    <xf numFmtId="165" fontId="3" fillId="5" borderId="25" xfId="0" applyNumberFormat="1" applyFont="1" applyFill="1" applyBorder="1" applyAlignment="1">
      <alignment vertical="center"/>
    </xf>
    <xf numFmtId="166" fontId="0" fillId="2" borderId="11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center"/>
    </xf>
    <xf numFmtId="165" fontId="3" fillId="5" borderId="27" xfId="0" applyNumberFormat="1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49" fontId="1" fillId="2" borderId="30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0" borderId="0" xfId="0" applyNumberFormat="1" applyFont="1" applyAlignment="1"/>
    <xf numFmtId="49" fontId="0" fillId="2" borderId="22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49" fontId="0" fillId="2" borderId="33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vertical="center"/>
    </xf>
    <xf numFmtId="49" fontId="3" fillId="2" borderId="25" xfId="0" applyNumberFormat="1" applyFont="1" applyFill="1" applyBorder="1" applyAlignment="1">
      <alignment vertical="center"/>
    </xf>
    <xf numFmtId="167" fontId="3" fillId="5" borderId="25" xfId="0" applyNumberFormat="1" applyFont="1" applyFill="1" applyBorder="1" applyAlignment="1">
      <alignment vertical="center"/>
    </xf>
    <xf numFmtId="167" fontId="3" fillId="2" borderId="25" xfId="0" applyNumberFormat="1" applyFont="1" applyFill="1" applyBorder="1" applyAlignment="1">
      <alignment vertical="center"/>
    </xf>
    <xf numFmtId="9" fontId="3" fillId="2" borderId="25" xfId="0" applyNumberFormat="1" applyFont="1" applyFill="1" applyBorder="1" applyAlignment="1">
      <alignment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5" xfId="0" applyNumberFormat="1" applyFont="1" applyFill="1" applyBorder="1" applyAlignment="1">
      <alignment vertical="center"/>
    </xf>
    <xf numFmtId="9" fontId="3" fillId="2" borderId="21" xfId="0" applyNumberFormat="1" applyFont="1" applyFill="1" applyBorder="1" applyAlignment="1">
      <alignment vertical="center"/>
    </xf>
    <xf numFmtId="1" fontId="7" fillId="2" borderId="11" xfId="0" applyNumberFormat="1" applyFont="1" applyFill="1" applyBorder="1" applyAlignment="1">
      <alignment vertical="center"/>
    </xf>
    <xf numFmtId="9" fontId="6" fillId="2" borderId="11" xfId="0" applyNumberFormat="1" applyFont="1" applyFill="1" applyBorder="1" applyAlignment="1">
      <alignment vertical="center"/>
    </xf>
    <xf numFmtId="9" fontId="0" fillId="2" borderId="12" xfId="0" applyNumberFormat="1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49" fontId="3" fillId="2" borderId="27" xfId="0" applyNumberFormat="1" applyFont="1" applyFill="1" applyBorder="1" applyAlignment="1">
      <alignment vertical="center"/>
    </xf>
    <xf numFmtId="167" fontId="3" fillId="5" borderId="27" xfId="0" applyNumberFormat="1" applyFont="1" applyFill="1" applyBorder="1" applyAlignment="1">
      <alignment vertical="center"/>
    </xf>
    <xf numFmtId="167" fontId="3" fillId="2" borderId="27" xfId="0" applyNumberFormat="1" applyFont="1" applyFill="1" applyBorder="1" applyAlignment="1">
      <alignment vertical="center"/>
    </xf>
    <xf numFmtId="9" fontId="3" fillId="2" borderId="27" xfId="0" applyNumberFormat="1" applyFont="1" applyFill="1" applyBorder="1" applyAlignment="1">
      <alignment vertical="center"/>
    </xf>
    <xf numFmtId="1" fontId="3" fillId="2" borderId="27" xfId="0" applyNumberFormat="1" applyFont="1" applyFill="1" applyBorder="1" applyAlignment="1">
      <alignment horizontal="center" vertical="center"/>
    </xf>
    <xf numFmtId="1" fontId="3" fillId="2" borderId="27" xfId="0" applyNumberFormat="1" applyFont="1" applyFill="1" applyBorder="1" applyAlignment="1">
      <alignment vertical="center"/>
    </xf>
    <xf numFmtId="49" fontId="0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9" fontId="0" fillId="2" borderId="11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11" xfId="0" applyFont="1" applyFill="1" applyBorder="1" applyAlignment="1"/>
    <xf numFmtId="0" fontId="0" fillId="2" borderId="6" xfId="0" applyFont="1" applyFill="1" applyBorder="1" applyAlignment="1"/>
    <xf numFmtId="49" fontId="1" fillId="3" borderId="7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0" fontId="0" fillId="2" borderId="10" xfId="0" applyFont="1" applyFill="1" applyBorder="1" applyAlignment="1"/>
    <xf numFmtId="0" fontId="0" fillId="2" borderId="12" xfId="0" applyFont="1" applyFill="1" applyBorder="1" applyAlignment="1"/>
    <xf numFmtId="0" fontId="0" fillId="2" borderId="8" xfId="0" applyFont="1" applyFill="1" applyBorder="1" applyAlignment="1"/>
    <xf numFmtId="0" fontId="0" fillId="2" borderId="30" xfId="0" applyFont="1" applyFill="1" applyBorder="1" applyAlignment="1"/>
    <xf numFmtId="0" fontId="0" fillId="2" borderId="31" xfId="0" applyFont="1" applyFill="1" applyBorder="1" applyAlignment="1"/>
    <xf numFmtId="0" fontId="0" fillId="2" borderId="32" xfId="0" applyFont="1" applyFill="1" applyBorder="1" applyAlignment="1"/>
    <xf numFmtId="0" fontId="0" fillId="0" borderId="0" xfId="0" applyNumberFormat="1" applyFont="1" applyAlignment="1"/>
    <xf numFmtId="49" fontId="1" fillId="3" borderId="7" xfId="0" applyNumberFormat="1" applyFont="1" applyFill="1" applyBorder="1" applyAlignment="1">
      <alignment vertical="center"/>
    </xf>
    <xf numFmtId="1" fontId="0" fillId="3" borderId="8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horizontal="left" vertical="center"/>
    </xf>
    <xf numFmtId="49" fontId="2" fillId="2" borderId="23" xfId="0" applyNumberFormat="1" applyFont="1" applyFill="1" applyBorder="1" applyAlignment="1">
      <alignment horizontal="left" vertical="center"/>
    </xf>
    <xf numFmtId="49" fontId="2" fillId="2" borderId="33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3" fillId="2" borderId="11" xfId="0" applyNumberFormat="1" applyFont="1" applyFill="1" applyBorder="1" applyAlignment="1">
      <alignment vertical="center"/>
    </xf>
    <xf numFmtId="1" fontId="3" fillId="2" borderId="11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>
      <alignment vertical="center"/>
    </xf>
    <xf numFmtId="9" fontId="3" fillId="2" borderId="31" xfId="0" applyNumberFormat="1" applyFont="1" applyFill="1" applyBorder="1" applyAlignment="1">
      <alignment vertical="center"/>
    </xf>
    <xf numFmtId="1" fontId="3" fillId="2" borderId="31" xfId="0" applyNumberFormat="1" applyFont="1" applyFill="1" applyBorder="1" applyAlignment="1">
      <alignment vertical="center"/>
    </xf>
    <xf numFmtId="9" fontId="0" fillId="2" borderId="31" xfId="0" applyNumberFormat="1" applyFont="1" applyFill="1" applyBorder="1" applyAlignment="1">
      <alignment vertical="center"/>
    </xf>
    <xf numFmtId="9" fontId="10" fillId="0" borderId="35" xfId="1" applyFont="1" applyBorder="1" applyAlignment="1">
      <alignment vertical="center"/>
    </xf>
    <xf numFmtId="9" fontId="10" fillId="0" borderId="36" xfId="1" applyFont="1" applyBorder="1" applyAlignment="1">
      <alignment vertical="center"/>
    </xf>
    <xf numFmtId="9" fontId="10" fillId="0" borderId="37" xfId="1" applyFont="1" applyBorder="1" applyAlignment="1">
      <alignment vertical="center"/>
    </xf>
    <xf numFmtId="9" fontId="10" fillId="0" borderId="38" xfId="1" applyFont="1" applyBorder="1" applyAlignment="1">
      <alignment vertical="center"/>
    </xf>
    <xf numFmtId="9" fontId="10" fillId="0" borderId="39" xfId="1" applyFont="1" applyBorder="1" applyAlignment="1">
      <alignment vertical="center"/>
    </xf>
    <xf numFmtId="1" fontId="10" fillId="0" borderId="38" xfId="1" applyNumberFormat="1" applyFont="1" applyBorder="1" applyAlignment="1">
      <alignment vertical="center"/>
    </xf>
    <xf numFmtId="1" fontId="10" fillId="0" borderId="39" xfId="1" applyNumberFormat="1" applyFont="1" applyBorder="1" applyAlignment="1">
      <alignment vertical="center"/>
    </xf>
    <xf numFmtId="49" fontId="1" fillId="3" borderId="7" xfId="0" applyNumberFormat="1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7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2">
    <dxf>
      <font>
        <color rgb="FFFFFFFF"/>
      </font>
    </dxf>
    <dxf>
      <font>
        <color rgb="FFFFFFFF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D7D31"/>
      <rgbColor rgb="FFBFBFBF"/>
      <rgbColor rgb="FFFBE4D5"/>
      <rgbColor rgb="FF1A1E25"/>
      <rgbColor rgb="FFD8D8D8"/>
      <rgbColor rgb="FF3F3F3F"/>
      <rgbColor rgb="FF595959"/>
      <rgbColor rgb="FFF2F2F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6072000000000006E-2"/>
          <c:y val="2.63474E-2"/>
          <c:w val="0.92298599999999997"/>
          <c:h val="0.880368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 VOLUMES DE VENTES'!$B$11:$B$30</c:f>
              <c:strCache>
                <c:ptCount val="20"/>
                <c:pt idx="0">
                  <c:v>Plat 1</c:v>
                </c:pt>
                <c:pt idx="1">
                  <c:v>Plat 2</c:v>
                </c:pt>
                <c:pt idx="2">
                  <c:v>Plat 3</c:v>
                </c:pt>
                <c:pt idx="3">
                  <c:v>Plat 4</c:v>
                </c:pt>
                <c:pt idx="4">
                  <c:v>Plat 5</c:v>
                </c:pt>
                <c:pt idx="5">
                  <c:v>Plat 6</c:v>
                </c:pt>
                <c:pt idx="6">
                  <c:v>Plat 7</c:v>
                </c:pt>
                <c:pt idx="7">
                  <c:v>Plat 8</c:v>
                </c:pt>
                <c:pt idx="8">
                  <c:v>Plat 9</c:v>
                </c:pt>
                <c:pt idx="9">
                  <c:v>Plat 10</c:v>
                </c:pt>
                <c:pt idx="10">
                  <c:v>Plat 11</c:v>
                </c:pt>
                <c:pt idx="11">
                  <c:v>Plat 12</c:v>
                </c:pt>
                <c:pt idx="12">
                  <c:v>Plat 13</c:v>
                </c:pt>
                <c:pt idx="13">
                  <c:v>Plat 14</c:v>
                </c:pt>
                <c:pt idx="14">
                  <c:v>Plat 15</c:v>
                </c:pt>
                <c:pt idx="15">
                  <c:v>Plat 16</c:v>
                </c:pt>
                <c:pt idx="16">
                  <c:v>Plat 17</c:v>
                </c:pt>
                <c:pt idx="17">
                  <c:v>Plat 18</c:v>
                </c:pt>
                <c:pt idx="18">
                  <c:v>Plat 19</c:v>
                </c:pt>
                <c:pt idx="19">
                  <c:v>Plat 20</c:v>
                </c:pt>
              </c:strCache>
            </c:strRef>
          </c:tx>
          <c:spPr>
            <a:ln w="12700" cap="flat">
              <a:noFill/>
              <a:miter lim="400000"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xVal>
            <c:numRef>
              <c:f>'2. VOLUMES DE VENTES'!$T$11:$T$30</c:f>
              <c:numCache>
                <c:formatCode>0</c:formatCode>
                <c:ptCount val="20"/>
                <c:pt idx="0">
                  <c:v>122</c:v>
                </c:pt>
                <c:pt idx="1">
                  <c:v>343</c:v>
                </c:pt>
                <c:pt idx="2">
                  <c:v>385</c:v>
                </c:pt>
                <c:pt idx="3">
                  <c:v>370</c:v>
                </c:pt>
                <c:pt idx="4">
                  <c:v>222</c:v>
                </c:pt>
                <c:pt idx="5">
                  <c:v>330</c:v>
                </c:pt>
                <c:pt idx="6">
                  <c:v>350</c:v>
                </c:pt>
                <c:pt idx="7">
                  <c:v>133</c:v>
                </c:pt>
                <c:pt idx="8">
                  <c:v>120</c:v>
                </c:pt>
                <c:pt idx="9">
                  <c:v>287</c:v>
                </c:pt>
                <c:pt idx="10">
                  <c:v>321</c:v>
                </c:pt>
                <c:pt idx="11">
                  <c:v>265</c:v>
                </c:pt>
                <c:pt idx="12">
                  <c:v>404</c:v>
                </c:pt>
                <c:pt idx="13">
                  <c:v>300</c:v>
                </c:pt>
                <c:pt idx="14">
                  <c:v>198</c:v>
                </c:pt>
                <c:pt idx="15">
                  <c:v>244</c:v>
                </c:pt>
                <c:pt idx="16">
                  <c:v>277</c:v>
                </c:pt>
                <c:pt idx="17">
                  <c:v>108</c:v>
                </c:pt>
                <c:pt idx="18">
                  <c:v>388</c:v>
                </c:pt>
                <c:pt idx="19">
                  <c:v>305</c:v>
                </c:pt>
              </c:numCache>
            </c:numRef>
          </c:xVal>
          <c:yVal>
            <c:numRef>
              <c:f>'2. VOLUMES DE VENTES'!$V$11:$V$30</c:f>
              <c:numCache>
                <c:formatCode>0%</c:formatCode>
                <c:ptCount val="20"/>
                <c:pt idx="0">
                  <c:v>0.77215766689450904</c:v>
                </c:pt>
                <c:pt idx="1">
                  <c:v>0.80701754385964908</c:v>
                </c:pt>
                <c:pt idx="2">
                  <c:v>0.68421052631578949</c:v>
                </c:pt>
                <c:pt idx="3">
                  <c:v>0.69649122807017549</c:v>
                </c:pt>
                <c:pt idx="4">
                  <c:v>0.82456140350877194</c:v>
                </c:pt>
                <c:pt idx="5">
                  <c:v>0.79919028340080966</c:v>
                </c:pt>
                <c:pt idx="6">
                  <c:v>0.7765182186234818</c:v>
                </c:pt>
                <c:pt idx="7">
                  <c:v>0.83805668016194335</c:v>
                </c:pt>
                <c:pt idx="8">
                  <c:v>0.71174089068825908</c:v>
                </c:pt>
                <c:pt idx="9">
                  <c:v>0.7246963562753036</c:v>
                </c:pt>
                <c:pt idx="10">
                  <c:v>0.78947368421052633</c:v>
                </c:pt>
                <c:pt idx="11">
                  <c:v>0.71578947368421064</c:v>
                </c:pt>
                <c:pt idx="12">
                  <c:v>0.66917293233082709</c:v>
                </c:pt>
                <c:pt idx="13">
                  <c:v>0.63909774436090228</c:v>
                </c:pt>
                <c:pt idx="14">
                  <c:v>0.71879699248120299</c:v>
                </c:pt>
                <c:pt idx="15">
                  <c:v>0.64912280701754388</c:v>
                </c:pt>
                <c:pt idx="16">
                  <c:v>0.76982456140350886</c:v>
                </c:pt>
                <c:pt idx="17">
                  <c:v>0.79228070175438592</c:v>
                </c:pt>
                <c:pt idx="18">
                  <c:v>0.6210526315789473</c:v>
                </c:pt>
                <c:pt idx="19">
                  <c:v>0.72070175438596484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A-114F-B7E0-1C98FEE42EFB}"/>
            </c:ext>
          </c:extLst>
        </c:ser>
        <c:ser>
          <c:idx val="1"/>
          <c:order val="1"/>
          <c:tx>
            <c:v>Average</c:v>
          </c:tx>
          <c:spPr>
            <a:ln w="12700" cap="flat">
              <a:noFill/>
              <a:miter lim="400000"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Moyenne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90A-D247-ADAC-BFB930922A3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404040"/>
                    </a:solidFill>
                    <a:latin typeface="Arial"/>
                  </a:defRPr>
                </a:pPr>
                <a:endParaRPr lang="en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>
                <a:solidFill>
                  <a:srgbClr val="595959"/>
                </a:solidFill>
                <a:prstDash val="solid"/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12700" cap="flat">
                <a:solidFill>
                  <a:schemeClr val="accent2"/>
                </a:solidFill>
                <a:prstDash val="sysDot"/>
                <a:bevel/>
              </a:ln>
              <a:effectLst/>
            </c:spPr>
          </c:errBars>
          <c:xVal>
            <c:numRef>
              <c:f>'2. VOLUMES DE VENTES'!$K$11:$K$30</c:f>
              <c:numCache>
                <c:formatCode>0</c:formatCode>
                <c:ptCount val="20"/>
                <c:pt idx="0">
                  <c:v>273.60000000000002</c:v>
                </c:pt>
              </c:numCache>
            </c:numRef>
          </c:xVal>
          <c:yVal>
            <c:numRef>
              <c:f>'2. VOLUMES DE VENTES'!$I$33</c:f>
              <c:numCache>
                <c:formatCode>0%</c:formatCode>
                <c:ptCount val="1"/>
                <c:pt idx="0">
                  <c:v>0.83805668016194335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A-114F-B7E0-1C98FEE42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minorGridlines>
          <c:spPr>
            <a:ln w="12700" cap="flat">
              <a:solidFill>
                <a:srgbClr val="F2F2F2"/>
              </a:solidFill>
              <a:prstDash val="solid"/>
              <a:round/>
            </a:ln>
          </c:spPr>
        </c:minorGridlines>
        <c:title>
          <c:tx>
            <c:rich>
              <a:bodyPr rot="0"/>
              <a:lstStyle/>
              <a:p>
                <a:pPr>
                  <a:defRPr sz="1200" b="0" i="0" u="none" strike="noStrike">
                    <a:solidFill>
                      <a:srgbClr val="595959"/>
                    </a:solidFill>
                    <a:latin typeface="Arial"/>
                  </a:defRPr>
                </a:pPr>
                <a:r>
                  <a:rPr lang="en-US" sz="1200" b="0" i="0" u="none" strike="noStrike">
                    <a:solidFill>
                      <a:srgbClr val="595959"/>
                    </a:solidFill>
                    <a:latin typeface="Arial"/>
                  </a:rPr>
                  <a:t>Quantité vendue</a:t>
                </a:r>
              </a:p>
            </c:rich>
          </c:tx>
          <c:overlay val="1"/>
        </c:title>
        <c:numFmt formatCode="0" sourceLinked="1"/>
        <c:majorTickMark val="out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Arial"/>
              </a:defRPr>
            </a:pPr>
            <a:endParaRPr lang="en-FR"/>
          </a:p>
        </c:txPr>
        <c:crossAx val="2094734553"/>
        <c:crosses val="autoZero"/>
        <c:crossBetween val="between"/>
        <c:majorUnit val="125"/>
        <c:minorUnit val="62.5"/>
      </c:valAx>
      <c:valAx>
        <c:axId val="2094734553"/>
        <c:scaling>
          <c:orientation val="minMax"/>
          <c:max val="0.85"/>
          <c:min val="0.4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minorGridlines>
          <c:spPr>
            <a:ln w="12700" cap="flat">
              <a:solidFill>
                <a:srgbClr val="F2F2F2"/>
              </a:solidFill>
              <a:prstDash val="solid"/>
              <a:round/>
            </a:ln>
          </c:spPr>
        </c:minorGridlines>
        <c:title>
          <c:tx>
            <c:rich>
              <a:bodyPr rot="-5400000"/>
              <a:lstStyle/>
              <a:p>
                <a:pPr>
                  <a:defRPr sz="1200" b="0" i="0" u="none" strike="noStrike">
                    <a:solidFill>
                      <a:srgbClr val="595959"/>
                    </a:solidFill>
                    <a:latin typeface="Arial"/>
                  </a:defRPr>
                </a:pPr>
                <a:r>
                  <a:rPr lang="en-US" sz="1200" b="0" i="0" u="none" strike="noStrike">
                    <a:solidFill>
                      <a:srgbClr val="595959"/>
                    </a:solidFill>
                    <a:latin typeface="Arial"/>
                  </a:rPr>
                  <a:t>Marge brute %</a:t>
                </a:r>
              </a:p>
            </c:rich>
          </c:tx>
          <c:overlay val="1"/>
        </c:title>
        <c:numFmt formatCode="0%" sourceLinked="0"/>
        <c:majorTickMark val="out"/>
        <c:minorTickMark val="none"/>
        <c:tickLblPos val="nextTo"/>
        <c:spPr>
          <a:ln w="127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sz="1200" b="0" i="0" u="none" strike="noStrike">
                <a:solidFill>
                  <a:srgbClr val="595959"/>
                </a:solidFill>
                <a:latin typeface="Arial"/>
              </a:defRPr>
            </a:pPr>
            <a:endParaRPr lang="en-FR"/>
          </a:p>
        </c:txPr>
        <c:crossAx val="2094734552"/>
        <c:crosses val="autoZero"/>
        <c:crossBetween val="between"/>
        <c:majorUnit val="0.1125"/>
        <c:minorUnit val="5.6250000000000001E-2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193590</xdr:colOff>
      <xdr:row>0</xdr:row>
      <xdr:rowOff>96952</xdr:rowOff>
    </xdr:from>
    <xdr:to>
      <xdr:col>1</xdr:col>
      <xdr:colOff>2138609</xdr:colOff>
      <xdr:row>5</xdr:row>
      <xdr:rowOff>190499</xdr:rowOff>
    </xdr:to>
    <xdr:pic>
      <xdr:nvPicPr>
        <xdr:cNvPr id="2" name="UFS_Logo_CMYK_SoutenirInspirerEvolu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590" y="96952"/>
          <a:ext cx="2618120" cy="11355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134444</xdr:colOff>
      <xdr:row>0</xdr:row>
      <xdr:rowOff>190500</xdr:rowOff>
    </xdr:from>
    <xdr:to>
      <xdr:col>1</xdr:col>
      <xdr:colOff>2132668</xdr:colOff>
      <xdr:row>6</xdr:row>
      <xdr:rowOff>129959</xdr:rowOff>
    </xdr:to>
    <xdr:pic>
      <xdr:nvPicPr>
        <xdr:cNvPr id="4" name="UFS_Logo_CMYK_SoutenirInspirerEvoluer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44" y="190499"/>
          <a:ext cx="2671325" cy="1158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540184</xdr:colOff>
      <xdr:row>8</xdr:row>
      <xdr:rowOff>149463</xdr:rowOff>
    </xdr:from>
    <xdr:to>
      <xdr:col>18</xdr:col>
      <xdr:colOff>623437</xdr:colOff>
      <xdr:row>43</xdr:row>
      <xdr:rowOff>41036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4</xdr:col>
      <xdr:colOff>294311</xdr:colOff>
      <xdr:row>7</xdr:row>
      <xdr:rowOff>76255</xdr:rowOff>
    </xdr:to>
    <xdr:pic>
      <xdr:nvPicPr>
        <xdr:cNvPr id="7" name="UFS_Logo_CMYK_SoutenirInspirerEvoluer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-1" y="190500"/>
          <a:ext cx="2986713" cy="1295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138044</xdr:colOff>
      <xdr:row>0</xdr:row>
      <xdr:rowOff>174965</xdr:rowOff>
    </xdr:from>
    <xdr:to>
      <xdr:col>1</xdr:col>
      <xdr:colOff>1872457</xdr:colOff>
      <xdr:row>5</xdr:row>
      <xdr:rowOff>190500</xdr:rowOff>
    </xdr:to>
    <xdr:pic>
      <xdr:nvPicPr>
        <xdr:cNvPr id="9" name="UFS_Logo_CMYK_SoutenirInspirerEvoluer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44" y="174965"/>
          <a:ext cx="2407514" cy="1044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workbookViewId="0">
      <selection activeCell="G6" sqref="G6"/>
    </sheetView>
  </sheetViews>
  <sheetFormatPr baseColWidth="10" defaultColWidth="8.83203125" defaultRowHeight="15" customHeight="1" x14ac:dyDescent="0.2"/>
  <cols>
    <col min="1" max="1" width="8.83203125" style="1" customWidth="1"/>
    <col min="2" max="2" width="32.83203125" style="1" customWidth="1"/>
    <col min="3" max="3" width="8.83203125" style="1" customWidth="1"/>
    <col min="4" max="4" width="14.33203125" style="1" customWidth="1"/>
    <col min="5" max="5" width="19.6640625" style="1" customWidth="1"/>
    <col min="6" max="7" width="16.1640625" style="1" customWidth="1"/>
    <col min="8" max="8" width="13.33203125" style="1" customWidth="1"/>
    <col min="9" max="9" width="9" style="1" customWidth="1"/>
    <col min="10" max="13" width="8.83203125" style="1" customWidth="1"/>
    <col min="14" max="16384" width="8.83203125" style="1"/>
  </cols>
  <sheetData>
    <row r="1" spans="1:12" ht="15" customHeight="1" x14ac:dyDescent="0.2">
      <c r="A1" s="93" t="e">
        <f>#REF!/#REF!</f>
        <v>#REF!</v>
      </c>
      <c r="B1" s="3"/>
      <c r="C1" s="4"/>
      <c r="D1" s="4"/>
      <c r="E1" s="4"/>
      <c r="F1" s="4"/>
      <c r="G1" s="3"/>
      <c r="H1" s="3"/>
      <c r="I1" s="3"/>
      <c r="J1" s="3"/>
      <c r="K1" s="3"/>
      <c r="L1" s="5"/>
    </row>
    <row r="2" spans="1:12" ht="21" customHeight="1" x14ac:dyDescent="0.2">
      <c r="A2" s="6"/>
      <c r="B2" s="7"/>
      <c r="C2" s="100" t="s">
        <v>0</v>
      </c>
      <c r="D2" s="101"/>
      <c r="E2" s="101"/>
      <c r="F2" s="102"/>
      <c r="G2" s="8"/>
      <c r="H2" s="9"/>
      <c r="I2" s="9"/>
      <c r="J2" s="9"/>
      <c r="K2" s="9"/>
      <c r="L2" s="10"/>
    </row>
    <row r="3" spans="1:12" ht="16" customHeight="1" x14ac:dyDescent="0.2">
      <c r="A3" s="6"/>
      <c r="B3" s="7"/>
      <c r="C3" s="106" t="s">
        <v>1</v>
      </c>
      <c r="D3" s="107"/>
      <c r="E3" s="107"/>
      <c r="F3" s="108"/>
      <c r="G3" s="8"/>
      <c r="H3" s="9"/>
      <c r="I3" s="9"/>
      <c r="J3" s="9"/>
      <c r="K3" s="9"/>
      <c r="L3" s="10"/>
    </row>
    <row r="4" spans="1:12" ht="15" customHeight="1" x14ac:dyDescent="0.2">
      <c r="A4" s="6"/>
      <c r="B4" s="7"/>
      <c r="C4" s="109"/>
      <c r="D4" s="107"/>
      <c r="E4" s="107"/>
      <c r="F4" s="108"/>
      <c r="G4" s="8"/>
      <c r="H4" s="9"/>
      <c r="I4" s="9"/>
      <c r="J4" s="9"/>
      <c r="K4" s="9"/>
      <c r="L4" s="10"/>
    </row>
    <row r="5" spans="1:12" ht="15" customHeight="1" x14ac:dyDescent="0.2">
      <c r="A5" s="6"/>
      <c r="B5" s="7"/>
      <c r="C5" s="109"/>
      <c r="D5" s="107"/>
      <c r="E5" s="107"/>
      <c r="F5" s="108"/>
      <c r="G5" s="8"/>
      <c r="H5" s="9"/>
      <c r="I5" s="9"/>
      <c r="J5" s="9"/>
      <c r="K5" s="9"/>
      <c r="L5" s="10"/>
    </row>
    <row r="6" spans="1:12" ht="15" customHeight="1" x14ac:dyDescent="0.2">
      <c r="A6" s="6"/>
      <c r="B6" s="7"/>
      <c r="C6" s="110"/>
      <c r="D6" s="111"/>
      <c r="E6" s="111"/>
      <c r="F6" s="112"/>
      <c r="G6" s="8"/>
      <c r="H6" s="9"/>
      <c r="I6" s="9"/>
      <c r="J6" s="9"/>
      <c r="K6" s="9"/>
      <c r="L6" s="10"/>
    </row>
    <row r="7" spans="1:12" ht="15" customHeight="1" x14ac:dyDescent="0.2">
      <c r="A7" s="6"/>
      <c r="B7" s="9"/>
      <c r="C7" s="11"/>
      <c r="D7" s="11"/>
      <c r="E7" s="11"/>
      <c r="F7" s="11"/>
      <c r="G7" s="9"/>
      <c r="H7" s="9"/>
      <c r="I7" s="9"/>
      <c r="J7" s="9"/>
      <c r="K7" s="9"/>
      <c r="L7" s="10"/>
    </row>
    <row r="8" spans="1:12" ht="15" customHeight="1" x14ac:dyDescent="0.2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10"/>
    </row>
    <row r="9" spans="1:12" ht="15" customHeight="1" x14ac:dyDescent="0.2">
      <c r="A9" s="6"/>
      <c r="B9" s="12" t="s">
        <v>2</v>
      </c>
      <c r="C9" s="13">
        <v>0.05</v>
      </c>
      <c r="D9" s="9"/>
      <c r="E9" s="9"/>
      <c r="F9" s="9"/>
      <c r="G9" s="9"/>
      <c r="H9" s="9"/>
      <c r="I9" s="9"/>
      <c r="J9" s="9"/>
      <c r="K9" s="9"/>
      <c r="L9" s="10"/>
    </row>
    <row r="10" spans="1:12" ht="15.5" customHeight="1" x14ac:dyDescent="0.2">
      <c r="A10" s="14"/>
      <c r="B10" s="15"/>
      <c r="C10" s="15"/>
      <c r="D10" s="15"/>
      <c r="E10" s="15"/>
      <c r="F10" s="15"/>
      <c r="G10" s="15"/>
      <c r="H10" s="15"/>
      <c r="I10" s="9"/>
      <c r="J10" s="9"/>
      <c r="K10" s="9"/>
      <c r="L10" s="10"/>
    </row>
    <row r="11" spans="1:12" ht="34" customHeight="1" thickBot="1" x14ac:dyDescent="0.25">
      <c r="A11" s="16" t="s">
        <v>3</v>
      </c>
      <c r="B11" s="17" t="s">
        <v>4</v>
      </c>
      <c r="C11" s="17" t="s">
        <v>53</v>
      </c>
      <c r="D11" s="17" t="s">
        <v>5</v>
      </c>
      <c r="E11" s="17" t="s">
        <v>54</v>
      </c>
      <c r="F11" s="17" t="s">
        <v>6</v>
      </c>
      <c r="G11" s="17" t="s">
        <v>7</v>
      </c>
      <c r="H11" s="18" t="s">
        <v>8</v>
      </c>
      <c r="I11" s="19"/>
      <c r="J11" s="9"/>
      <c r="K11" s="9"/>
      <c r="L11" s="10"/>
    </row>
    <row r="12" spans="1:12" ht="20" customHeight="1" thickBot="1" x14ac:dyDescent="0.25">
      <c r="A12" s="103"/>
      <c r="B12" s="20" t="s">
        <v>9</v>
      </c>
      <c r="C12" s="21">
        <v>1.5</v>
      </c>
      <c r="D12" s="21">
        <v>6.93</v>
      </c>
      <c r="E12" s="22">
        <f t="shared" ref="E12:E31" si="0">D12-(D12*$C$9)</f>
        <v>6.5834999999999999</v>
      </c>
      <c r="F12" s="22">
        <f t="shared" ref="F12:F31" si="1">E12-C12</f>
        <v>5.0834999999999999</v>
      </c>
      <c r="G12" s="93">
        <f>C12/E12</f>
        <v>0.22784233310549101</v>
      </c>
      <c r="H12" s="93">
        <f>D12/F12</f>
        <v>1.3632339923281203</v>
      </c>
      <c r="I12" s="19"/>
      <c r="J12" s="9"/>
      <c r="K12" s="9"/>
      <c r="L12" s="10"/>
    </row>
    <row r="13" spans="1:12" ht="20" customHeight="1" thickBot="1" x14ac:dyDescent="0.25">
      <c r="A13" s="104"/>
      <c r="B13" s="20" t="s">
        <v>10</v>
      </c>
      <c r="C13" s="23">
        <v>1.1000000000000001</v>
      </c>
      <c r="D13" s="23">
        <v>6</v>
      </c>
      <c r="E13" s="22">
        <f t="shared" si="0"/>
        <v>5.7</v>
      </c>
      <c r="F13" s="22">
        <f t="shared" si="1"/>
        <v>4.5999999999999996</v>
      </c>
      <c r="G13" s="93">
        <f t="shared" ref="G13:H31" si="2">C13/E13</f>
        <v>0.19298245614035089</v>
      </c>
      <c r="H13" s="93">
        <f t="shared" si="2"/>
        <v>1.3043478260869565</v>
      </c>
      <c r="I13" s="19"/>
      <c r="J13" s="9"/>
      <c r="K13" s="9"/>
      <c r="L13" s="10"/>
    </row>
    <row r="14" spans="1:12" ht="20" customHeight="1" thickBot="1" x14ac:dyDescent="0.25">
      <c r="A14" s="104"/>
      <c r="B14" s="20" t="s">
        <v>11</v>
      </c>
      <c r="C14" s="23">
        <v>1.8</v>
      </c>
      <c r="D14" s="23">
        <v>6</v>
      </c>
      <c r="E14" s="22">
        <f t="shared" si="0"/>
        <v>5.7</v>
      </c>
      <c r="F14" s="22">
        <f t="shared" si="1"/>
        <v>3.9000000000000004</v>
      </c>
      <c r="G14" s="93">
        <f t="shared" si="2"/>
        <v>0.31578947368421051</v>
      </c>
      <c r="H14" s="93">
        <f t="shared" si="2"/>
        <v>1.5384615384615383</v>
      </c>
      <c r="I14" s="19"/>
      <c r="J14" s="9"/>
      <c r="K14" s="9"/>
      <c r="L14" s="10"/>
    </row>
    <row r="15" spans="1:12" ht="20" customHeight="1" thickBot="1" x14ac:dyDescent="0.25">
      <c r="A15" s="104"/>
      <c r="B15" s="20" t="s">
        <v>12</v>
      </c>
      <c r="C15" s="23">
        <v>1.73</v>
      </c>
      <c r="D15" s="23">
        <v>6</v>
      </c>
      <c r="E15" s="22">
        <f t="shared" si="0"/>
        <v>5.7</v>
      </c>
      <c r="F15" s="22">
        <f t="shared" si="1"/>
        <v>3.97</v>
      </c>
      <c r="G15" s="93">
        <f t="shared" si="2"/>
        <v>0.30350877192982456</v>
      </c>
      <c r="H15" s="93">
        <f t="shared" si="2"/>
        <v>1.5113350125944585</v>
      </c>
      <c r="I15" s="19"/>
      <c r="J15" s="9"/>
      <c r="K15" s="9"/>
      <c r="L15" s="10"/>
    </row>
    <row r="16" spans="1:12" ht="20" customHeight="1" thickBot="1" x14ac:dyDescent="0.25">
      <c r="A16" s="104"/>
      <c r="B16" s="20" t="s">
        <v>13</v>
      </c>
      <c r="C16" s="23">
        <v>1</v>
      </c>
      <c r="D16" s="23">
        <v>6</v>
      </c>
      <c r="E16" s="22">
        <f t="shared" si="0"/>
        <v>5.7</v>
      </c>
      <c r="F16" s="22">
        <f t="shared" si="1"/>
        <v>4.7</v>
      </c>
      <c r="G16" s="93">
        <f t="shared" si="2"/>
        <v>0.17543859649122806</v>
      </c>
      <c r="H16" s="93">
        <f t="shared" si="2"/>
        <v>1.2765957446808509</v>
      </c>
      <c r="I16" s="19"/>
      <c r="J16" s="9"/>
      <c r="K16" s="9"/>
      <c r="L16" s="10"/>
    </row>
    <row r="17" spans="1:12" ht="20" customHeight="1" thickBot="1" x14ac:dyDescent="0.25">
      <c r="A17" s="104"/>
      <c r="B17" s="20" t="s">
        <v>14</v>
      </c>
      <c r="C17" s="23">
        <v>1.24</v>
      </c>
      <c r="D17" s="23">
        <v>6.5</v>
      </c>
      <c r="E17" s="22">
        <f t="shared" si="0"/>
        <v>6.1749999999999998</v>
      </c>
      <c r="F17" s="22">
        <f t="shared" si="1"/>
        <v>4.9349999999999996</v>
      </c>
      <c r="G17" s="93">
        <f t="shared" si="2"/>
        <v>0.20080971659919028</v>
      </c>
      <c r="H17" s="93">
        <f t="shared" si="2"/>
        <v>1.3171225937183384</v>
      </c>
      <c r="I17" s="19"/>
      <c r="J17" s="9"/>
      <c r="K17" s="9"/>
      <c r="L17" s="10"/>
    </row>
    <row r="18" spans="1:12" ht="20" customHeight="1" thickBot="1" x14ac:dyDescent="0.25">
      <c r="A18" s="104"/>
      <c r="B18" s="20" t="s">
        <v>15</v>
      </c>
      <c r="C18" s="23">
        <v>1.38</v>
      </c>
      <c r="D18" s="23">
        <v>6.5</v>
      </c>
      <c r="E18" s="22">
        <f t="shared" si="0"/>
        <v>6.1749999999999998</v>
      </c>
      <c r="F18" s="22">
        <f t="shared" si="1"/>
        <v>4.7949999999999999</v>
      </c>
      <c r="G18" s="93">
        <f t="shared" si="2"/>
        <v>0.2234817813765182</v>
      </c>
      <c r="H18" s="93">
        <f t="shared" si="2"/>
        <v>1.3555787278415017</v>
      </c>
      <c r="I18" s="19"/>
      <c r="J18" s="9"/>
      <c r="K18" s="9"/>
      <c r="L18" s="10"/>
    </row>
    <row r="19" spans="1:12" ht="20" customHeight="1" thickBot="1" x14ac:dyDescent="0.25">
      <c r="A19" s="104"/>
      <c r="B19" s="20" t="s">
        <v>16</v>
      </c>
      <c r="C19" s="23">
        <v>1</v>
      </c>
      <c r="D19" s="23">
        <v>6.5</v>
      </c>
      <c r="E19" s="22">
        <f t="shared" si="0"/>
        <v>6.1749999999999998</v>
      </c>
      <c r="F19" s="22">
        <f t="shared" si="1"/>
        <v>5.1749999999999998</v>
      </c>
      <c r="G19" s="93">
        <f t="shared" si="2"/>
        <v>0.16194331983805668</v>
      </c>
      <c r="H19" s="93">
        <f t="shared" si="2"/>
        <v>1.2560386473429952</v>
      </c>
      <c r="I19" s="19"/>
      <c r="J19" s="9"/>
      <c r="K19" s="9"/>
      <c r="L19" s="10"/>
    </row>
    <row r="20" spans="1:12" ht="20" customHeight="1" thickBot="1" x14ac:dyDescent="0.25">
      <c r="A20" s="104"/>
      <c r="B20" s="20" t="s">
        <v>17</v>
      </c>
      <c r="C20" s="23">
        <v>1.78</v>
      </c>
      <c r="D20" s="23">
        <v>6.5</v>
      </c>
      <c r="E20" s="22">
        <f t="shared" si="0"/>
        <v>6.1749999999999998</v>
      </c>
      <c r="F20" s="22">
        <f t="shared" si="1"/>
        <v>4.3949999999999996</v>
      </c>
      <c r="G20" s="93">
        <f t="shared" si="2"/>
        <v>0.28825910931174092</v>
      </c>
      <c r="H20" s="93">
        <f t="shared" si="2"/>
        <v>1.4789533560864621</v>
      </c>
      <c r="I20" s="19"/>
      <c r="J20" s="9"/>
      <c r="K20" s="9"/>
      <c r="L20" s="10"/>
    </row>
    <row r="21" spans="1:12" ht="20" customHeight="1" thickBot="1" x14ac:dyDescent="0.25">
      <c r="A21" s="104"/>
      <c r="B21" s="20" t="s">
        <v>18</v>
      </c>
      <c r="C21" s="23">
        <v>1.7</v>
      </c>
      <c r="D21" s="23">
        <v>6.5</v>
      </c>
      <c r="E21" s="22">
        <f t="shared" si="0"/>
        <v>6.1749999999999998</v>
      </c>
      <c r="F21" s="22">
        <f t="shared" si="1"/>
        <v>4.4749999999999996</v>
      </c>
      <c r="G21" s="93">
        <f t="shared" si="2"/>
        <v>0.27530364372469635</v>
      </c>
      <c r="H21" s="93">
        <f t="shared" si="2"/>
        <v>1.4525139664804469</v>
      </c>
      <c r="I21" s="19"/>
      <c r="J21" s="9"/>
      <c r="K21" s="9"/>
      <c r="L21" s="10"/>
    </row>
    <row r="22" spans="1:12" ht="20" customHeight="1" thickBot="1" x14ac:dyDescent="0.25">
      <c r="A22" s="104"/>
      <c r="B22" s="20" t="s">
        <v>19</v>
      </c>
      <c r="C22" s="23">
        <v>1.4</v>
      </c>
      <c r="D22" s="23">
        <v>7</v>
      </c>
      <c r="E22" s="22">
        <f t="shared" si="0"/>
        <v>6.65</v>
      </c>
      <c r="F22" s="22">
        <f t="shared" si="1"/>
        <v>5.25</v>
      </c>
      <c r="G22" s="93">
        <f t="shared" si="2"/>
        <v>0.21052631578947367</v>
      </c>
      <c r="H22" s="93">
        <f t="shared" si="2"/>
        <v>1.3333333333333333</v>
      </c>
      <c r="I22" s="19"/>
      <c r="J22" s="9"/>
      <c r="K22" s="9"/>
      <c r="L22" s="10"/>
    </row>
    <row r="23" spans="1:12" ht="20" customHeight="1" thickBot="1" x14ac:dyDescent="0.25">
      <c r="A23" s="104"/>
      <c r="B23" s="20" t="s">
        <v>20</v>
      </c>
      <c r="C23" s="23">
        <v>1.89</v>
      </c>
      <c r="D23" s="23">
        <v>7</v>
      </c>
      <c r="E23" s="22">
        <f t="shared" si="0"/>
        <v>6.65</v>
      </c>
      <c r="F23" s="22">
        <f t="shared" si="1"/>
        <v>4.7600000000000007</v>
      </c>
      <c r="G23" s="93">
        <f t="shared" si="2"/>
        <v>0.28421052631578947</v>
      </c>
      <c r="H23" s="93">
        <f t="shared" si="2"/>
        <v>1.4705882352941175</v>
      </c>
      <c r="I23" s="19"/>
      <c r="J23" s="9"/>
      <c r="K23" s="9"/>
      <c r="L23" s="10"/>
    </row>
    <row r="24" spans="1:12" ht="20" customHeight="1" thickBot="1" x14ac:dyDescent="0.25">
      <c r="A24" s="104"/>
      <c r="B24" s="20" t="s">
        <v>21</v>
      </c>
      <c r="C24" s="23">
        <v>2.2000000000000002</v>
      </c>
      <c r="D24" s="23">
        <v>7</v>
      </c>
      <c r="E24" s="22">
        <f t="shared" si="0"/>
        <v>6.65</v>
      </c>
      <c r="F24" s="22">
        <f t="shared" si="1"/>
        <v>4.45</v>
      </c>
      <c r="G24" s="93">
        <f t="shared" si="2"/>
        <v>0.33082706766917291</v>
      </c>
      <c r="H24" s="93">
        <f t="shared" si="2"/>
        <v>1.5730337078651684</v>
      </c>
      <c r="I24" s="19"/>
      <c r="J24" s="9"/>
      <c r="K24" s="9"/>
      <c r="L24" s="10"/>
    </row>
    <row r="25" spans="1:12" ht="20" customHeight="1" thickBot="1" x14ac:dyDescent="0.25">
      <c r="A25" s="104"/>
      <c r="B25" s="20" t="s">
        <v>22</v>
      </c>
      <c r="C25" s="23">
        <v>2.4</v>
      </c>
      <c r="D25" s="23">
        <v>7</v>
      </c>
      <c r="E25" s="22">
        <f t="shared" si="0"/>
        <v>6.65</v>
      </c>
      <c r="F25" s="22">
        <f t="shared" si="1"/>
        <v>4.25</v>
      </c>
      <c r="G25" s="93">
        <f>C25/E25</f>
        <v>0.36090225563909772</v>
      </c>
      <c r="H25" s="93">
        <f>D25/F25</f>
        <v>1.6470588235294117</v>
      </c>
      <c r="I25" s="19"/>
      <c r="J25" s="24"/>
      <c r="K25" s="9"/>
      <c r="L25" s="10"/>
    </row>
    <row r="26" spans="1:12" ht="20" customHeight="1" thickBot="1" x14ac:dyDescent="0.25">
      <c r="A26" s="104"/>
      <c r="B26" s="20" t="s">
        <v>23</v>
      </c>
      <c r="C26" s="23">
        <v>1.87</v>
      </c>
      <c r="D26" s="23">
        <v>7</v>
      </c>
      <c r="E26" s="22">
        <f t="shared" si="0"/>
        <v>6.65</v>
      </c>
      <c r="F26" s="22">
        <f t="shared" si="1"/>
        <v>4.78</v>
      </c>
      <c r="G26" s="93">
        <f t="shared" si="2"/>
        <v>0.28120300751879701</v>
      </c>
      <c r="H26" s="93">
        <f t="shared" si="2"/>
        <v>1.4644351464435146</v>
      </c>
      <c r="I26" s="19"/>
      <c r="J26" s="9"/>
      <c r="K26" s="9"/>
      <c r="L26" s="10"/>
    </row>
    <row r="27" spans="1:12" ht="20" customHeight="1" thickBot="1" x14ac:dyDescent="0.25">
      <c r="A27" s="104"/>
      <c r="B27" s="20" t="s">
        <v>24</v>
      </c>
      <c r="C27" s="23">
        <v>2.5</v>
      </c>
      <c r="D27" s="23">
        <v>7.5</v>
      </c>
      <c r="E27" s="22">
        <f t="shared" si="0"/>
        <v>7.125</v>
      </c>
      <c r="F27" s="22">
        <f t="shared" si="1"/>
        <v>4.625</v>
      </c>
      <c r="G27" s="93">
        <f t="shared" si="2"/>
        <v>0.35087719298245612</v>
      </c>
      <c r="H27" s="93">
        <f t="shared" si="2"/>
        <v>1.6216216216216217</v>
      </c>
      <c r="I27" s="19"/>
      <c r="J27" s="9"/>
      <c r="K27" s="9"/>
      <c r="L27" s="10"/>
    </row>
    <row r="28" spans="1:12" ht="20" customHeight="1" thickBot="1" x14ac:dyDescent="0.25">
      <c r="A28" s="104"/>
      <c r="B28" s="20" t="s">
        <v>25</v>
      </c>
      <c r="C28" s="23">
        <v>1.64</v>
      </c>
      <c r="D28" s="23">
        <v>7.5</v>
      </c>
      <c r="E28" s="22">
        <f t="shared" si="0"/>
        <v>7.125</v>
      </c>
      <c r="F28" s="22">
        <f t="shared" si="1"/>
        <v>5.4850000000000003</v>
      </c>
      <c r="G28" s="93">
        <f t="shared" si="2"/>
        <v>0.23017543859649123</v>
      </c>
      <c r="H28" s="93">
        <f t="shared" si="2"/>
        <v>1.3673655423883317</v>
      </c>
      <c r="I28" s="19"/>
      <c r="J28" s="9"/>
      <c r="K28" s="9"/>
      <c r="L28" s="10"/>
    </row>
    <row r="29" spans="1:12" ht="20" customHeight="1" thickBot="1" x14ac:dyDescent="0.25">
      <c r="A29" s="104"/>
      <c r="B29" s="20" t="s">
        <v>26</v>
      </c>
      <c r="C29" s="23">
        <v>1.48</v>
      </c>
      <c r="D29" s="23">
        <v>7.5</v>
      </c>
      <c r="E29" s="22">
        <f t="shared" si="0"/>
        <v>7.125</v>
      </c>
      <c r="F29" s="22">
        <f t="shared" si="1"/>
        <v>5.6449999999999996</v>
      </c>
      <c r="G29" s="93">
        <f t="shared" si="2"/>
        <v>0.20771929824561403</v>
      </c>
      <c r="H29" s="93">
        <f t="shared" si="2"/>
        <v>1.3286093888396813</v>
      </c>
      <c r="I29" s="19"/>
      <c r="J29" s="25"/>
      <c r="K29" s="9"/>
      <c r="L29" s="10"/>
    </row>
    <row r="30" spans="1:12" ht="20" customHeight="1" thickBot="1" x14ac:dyDescent="0.25">
      <c r="A30" s="104"/>
      <c r="B30" s="20" t="s">
        <v>27</v>
      </c>
      <c r="C30" s="23">
        <v>2.7</v>
      </c>
      <c r="D30" s="23">
        <v>7.5</v>
      </c>
      <c r="E30" s="22">
        <f t="shared" si="0"/>
        <v>7.125</v>
      </c>
      <c r="F30" s="22">
        <f t="shared" si="1"/>
        <v>4.4249999999999998</v>
      </c>
      <c r="G30" s="93">
        <f>C30/E30</f>
        <v>0.37894736842105264</v>
      </c>
      <c r="H30" s="93">
        <f>D30/F30</f>
        <v>1.6949152542372883</v>
      </c>
      <c r="I30" s="19"/>
      <c r="J30" s="9"/>
      <c r="K30" s="9"/>
      <c r="L30" s="10"/>
    </row>
    <row r="31" spans="1:12" ht="20" customHeight="1" thickBot="1" x14ac:dyDescent="0.25">
      <c r="A31" s="105"/>
      <c r="B31" s="20" t="s">
        <v>28</v>
      </c>
      <c r="C31" s="26">
        <v>1.99</v>
      </c>
      <c r="D31" s="26">
        <v>7.5</v>
      </c>
      <c r="E31" s="22">
        <f t="shared" si="0"/>
        <v>7.125</v>
      </c>
      <c r="F31" s="22">
        <f t="shared" si="1"/>
        <v>5.1349999999999998</v>
      </c>
      <c r="G31" s="93">
        <f t="shared" si="2"/>
        <v>0.2792982456140351</v>
      </c>
      <c r="H31" s="93">
        <f t="shared" si="2"/>
        <v>1.4605647517039924</v>
      </c>
      <c r="I31" s="19"/>
      <c r="J31" s="9"/>
      <c r="K31" s="9"/>
      <c r="L31" s="10"/>
    </row>
    <row r="32" spans="1:12" ht="15" customHeight="1" x14ac:dyDescent="0.2">
      <c r="A32" s="27"/>
      <c r="B32" s="28"/>
      <c r="C32" s="28"/>
      <c r="D32" s="28"/>
      <c r="E32" s="28"/>
      <c r="F32" s="28"/>
      <c r="G32" s="28"/>
      <c r="H32" s="28"/>
      <c r="I32" s="9"/>
      <c r="J32" s="9"/>
      <c r="K32" s="9"/>
      <c r="L32" s="10"/>
    </row>
    <row r="33" spans="1:12" ht="17.5" customHeight="1" x14ac:dyDescent="0.2">
      <c r="A33" s="29" t="s">
        <v>29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</row>
  </sheetData>
  <mergeCells count="3">
    <mergeCell ref="C2:F2"/>
    <mergeCell ref="A12:A31"/>
    <mergeCell ref="C3:F6"/>
  </mergeCells>
  <conditionalFormatting sqref="J25">
    <cfRule type="cellIs" dxfId="1" priority="4" stopIfTrue="1" operator="lessThan">
      <formula>$A$9</formula>
    </cfRule>
    <cfRule type="cellIs" dxfId="0" priority="5" stopIfTrue="1" operator="greaterThan">
      <formula>$C$9</formula>
    </cfRule>
  </conditionalFormatting>
  <conditionalFormatting sqref="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G3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:H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showGridLines="0" workbookViewId="0">
      <selection activeCell="L11" sqref="L11:L30"/>
    </sheetView>
  </sheetViews>
  <sheetFormatPr baseColWidth="10" defaultColWidth="8.83203125" defaultRowHeight="15" customHeight="1" x14ac:dyDescent="0.2"/>
  <cols>
    <col min="1" max="1" width="8.83203125" style="33" customWidth="1"/>
    <col min="2" max="2" width="32.83203125" style="33" customWidth="1"/>
    <col min="3" max="7" width="8.83203125" style="33" hidden="1" customWidth="1"/>
    <col min="8" max="8" width="19.83203125" style="33" customWidth="1"/>
    <col min="9" max="9" width="13.5" style="33" customWidth="1"/>
    <col min="10" max="11" width="10.5" style="33" customWidth="1"/>
    <col min="12" max="12" width="21.83203125" style="33" customWidth="1"/>
    <col min="13" max="13" width="10.5" style="33" customWidth="1"/>
    <col min="14" max="14" width="9" style="33" customWidth="1"/>
    <col min="15" max="24" width="8.83203125" style="33" customWidth="1"/>
    <col min="25" max="16384" width="8.83203125" style="33"/>
  </cols>
  <sheetData>
    <row r="1" spans="1:23" ht="15" customHeight="1" x14ac:dyDescent="0.2">
      <c r="A1" s="2"/>
      <c r="B1" s="3"/>
      <c r="C1" s="3"/>
      <c r="D1" s="3"/>
      <c r="E1" s="3"/>
      <c r="F1" s="3"/>
      <c r="G1" s="3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5"/>
    </row>
    <row r="2" spans="1:23" ht="20" customHeight="1" x14ac:dyDescent="0.2">
      <c r="A2" s="6"/>
      <c r="B2" s="7"/>
      <c r="C2" s="9"/>
      <c r="D2" s="9"/>
      <c r="E2" s="9"/>
      <c r="F2" s="9"/>
      <c r="G2" s="7"/>
      <c r="H2" s="100" t="s">
        <v>30</v>
      </c>
      <c r="I2" s="101"/>
      <c r="J2" s="101"/>
      <c r="K2" s="102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10"/>
    </row>
    <row r="3" spans="1:23" ht="16" customHeight="1" x14ac:dyDescent="0.2">
      <c r="A3" s="6"/>
      <c r="B3" s="7"/>
      <c r="C3" s="9"/>
      <c r="D3" s="9"/>
      <c r="E3" s="9"/>
      <c r="F3" s="9"/>
      <c r="G3" s="7"/>
      <c r="H3" s="106" t="s">
        <v>31</v>
      </c>
      <c r="I3" s="107"/>
      <c r="J3" s="107"/>
      <c r="K3" s="10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3" ht="15" customHeight="1" x14ac:dyDescent="0.2">
      <c r="A4" s="6"/>
      <c r="B4" s="7"/>
      <c r="C4" s="9"/>
      <c r="D4" s="9"/>
      <c r="E4" s="9"/>
      <c r="F4" s="9"/>
      <c r="G4" s="7"/>
      <c r="H4" s="109"/>
      <c r="I4" s="107"/>
      <c r="J4" s="107"/>
      <c r="K4" s="10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10"/>
    </row>
    <row r="5" spans="1:23" ht="15" customHeight="1" x14ac:dyDescent="0.2">
      <c r="A5" s="6"/>
      <c r="B5" s="7"/>
      <c r="C5" s="9"/>
      <c r="D5" s="9"/>
      <c r="E5" s="9"/>
      <c r="F5" s="9"/>
      <c r="G5" s="7"/>
      <c r="H5" s="109"/>
      <c r="I5" s="107"/>
      <c r="J5" s="107"/>
      <c r="K5" s="108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10"/>
    </row>
    <row r="6" spans="1:23" ht="15" customHeight="1" x14ac:dyDescent="0.2">
      <c r="A6" s="6"/>
      <c r="B6" s="7"/>
      <c r="C6" s="9"/>
      <c r="D6" s="9"/>
      <c r="E6" s="9"/>
      <c r="F6" s="9"/>
      <c r="G6" s="7"/>
      <c r="H6" s="110"/>
      <c r="I6" s="111"/>
      <c r="J6" s="111"/>
      <c r="K6" s="112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10"/>
    </row>
    <row r="7" spans="1:23" ht="15" customHeight="1" x14ac:dyDescent="0.2">
      <c r="A7" s="6"/>
      <c r="B7" s="9"/>
      <c r="C7" s="9"/>
      <c r="D7" s="9"/>
      <c r="E7" s="9"/>
      <c r="F7" s="9"/>
      <c r="G7" s="9"/>
      <c r="H7" s="11"/>
      <c r="I7" s="11"/>
      <c r="J7" s="11"/>
      <c r="K7" s="11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0"/>
    </row>
    <row r="8" spans="1:23" ht="15" customHeight="1" x14ac:dyDescent="0.2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ht="15.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9"/>
      <c r="N9" s="9"/>
      <c r="O9" s="9"/>
      <c r="P9" s="9"/>
      <c r="Q9" s="9"/>
      <c r="R9" s="9"/>
      <c r="S9" s="9"/>
      <c r="T9" s="9"/>
      <c r="U9" s="9"/>
      <c r="V9" s="9"/>
      <c r="W9" s="10"/>
    </row>
    <row r="10" spans="1:23" ht="30" customHeight="1" x14ac:dyDescent="0.2">
      <c r="A10" s="34" t="s">
        <v>32</v>
      </c>
      <c r="B10" s="35" t="s">
        <v>33</v>
      </c>
      <c r="C10" s="35" t="s">
        <v>34</v>
      </c>
      <c r="D10" s="35" t="s">
        <v>35</v>
      </c>
      <c r="E10" s="35" t="s">
        <v>36</v>
      </c>
      <c r="F10" s="35" t="s">
        <v>37</v>
      </c>
      <c r="G10" s="35" t="s">
        <v>38</v>
      </c>
      <c r="H10" s="36" t="s">
        <v>39</v>
      </c>
      <c r="I10" s="35" t="s">
        <v>8</v>
      </c>
      <c r="J10" s="35" t="s">
        <v>40</v>
      </c>
      <c r="K10" s="35" t="s">
        <v>41</v>
      </c>
      <c r="L10" s="37" t="s">
        <v>42</v>
      </c>
      <c r="M10" s="19"/>
      <c r="N10" s="9"/>
      <c r="O10" s="9"/>
      <c r="P10" s="9"/>
      <c r="Q10" s="9"/>
      <c r="R10" s="9"/>
      <c r="S10" s="38"/>
      <c r="T10" s="39" t="s">
        <v>43</v>
      </c>
      <c r="U10" s="38"/>
      <c r="V10" s="39" t="s">
        <v>44</v>
      </c>
      <c r="W10" s="10"/>
    </row>
    <row r="11" spans="1:23" ht="20" customHeight="1" x14ac:dyDescent="0.2">
      <c r="A11" s="104"/>
      <c r="B11" s="40" t="str">
        <f>'1.BASIQUE'!B12</f>
        <v>Plat 1</v>
      </c>
      <c r="C11" s="41">
        <f>'1.BASIQUE'!C12</f>
        <v>1.5</v>
      </c>
      <c r="D11" s="41">
        <f>'1.BASIQUE'!D12</f>
        <v>6.93</v>
      </c>
      <c r="E11" s="42">
        <f t="shared" ref="E11:E30" si="0">D11-(D11*$P$24)</f>
        <v>6.5834999999999999</v>
      </c>
      <c r="F11" s="42">
        <f t="shared" ref="F11:F30" si="1">E11-C11</f>
        <v>5.0834999999999999</v>
      </c>
      <c r="G11" s="43">
        <f t="shared" ref="G11:G30" si="2">C11/E11</f>
        <v>0.22784233310549101</v>
      </c>
      <c r="H11" s="44">
        <v>1</v>
      </c>
      <c r="I11" s="94">
        <f>(E11-C11)/E11</f>
        <v>0.77215766689450904</v>
      </c>
      <c r="J11" s="45">
        <v>122</v>
      </c>
      <c r="K11" s="113">
        <f>SUM(J11:J30)/COUNT(J11:J30)</f>
        <v>273.60000000000002</v>
      </c>
      <c r="L11" s="96">
        <f>J11/$K$11</f>
        <v>0.44590643274853797</v>
      </c>
      <c r="M11" s="46"/>
      <c r="N11" s="9"/>
      <c r="O11" s="9"/>
      <c r="P11" s="9"/>
      <c r="Q11" s="9"/>
      <c r="R11" s="9"/>
      <c r="S11" s="38"/>
      <c r="T11" s="47">
        <f t="shared" ref="T11:T30" si="3">J11</f>
        <v>122</v>
      </c>
      <c r="U11" s="47"/>
      <c r="V11" s="48">
        <f t="shared" ref="V11:V30" si="4">I11</f>
        <v>0.77215766689450904</v>
      </c>
      <c r="W11" s="49"/>
    </row>
    <row r="12" spans="1:23" ht="20" customHeight="1" x14ac:dyDescent="0.2">
      <c r="A12" s="104"/>
      <c r="B12" s="40" t="str">
        <f>'1.BASIQUE'!B13</f>
        <v>Plat 2</v>
      </c>
      <c r="C12" s="41">
        <f>'1.BASIQUE'!C13</f>
        <v>1.1000000000000001</v>
      </c>
      <c r="D12" s="41">
        <f>'1.BASIQUE'!D13</f>
        <v>6</v>
      </c>
      <c r="E12" s="42">
        <f t="shared" si="0"/>
        <v>5.7</v>
      </c>
      <c r="F12" s="42">
        <f t="shared" si="1"/>
        <v>4.5999999999999996</v>
      </c>
      <c r="G12" s="43">
        <f t="shared" si="2"/>
        <v>0.19298245614035089</v>
      </c>
      <c r="H12" s="44">
        <v>2</v>
      </c>
      <c r="I12" s="94">
        <f t="shared" ref="I12:I30" si="5">(E12-C12)/E12</f>
        <v>0.80701754385964908</v>
      </c>
      <c r="J12" s="45">
        <v>343</v>
      </c>
      <c r="K12" s="113"/>
      <c r="L12" s="96">
        <f t="shared" ref="L12:L30" si="6">J12/$K$11</f>
        <v>1.2536549707602338</v>
      </c>
      <c r="M12" s="46"/>
      <c r="N12" s="9"/>
      <c r="O12" s="9"/>
      <c r="P12" s="9"/>
      <c r="Q12" s="9"/>
      <c r="R12" s="9"/>
      <c r="S12" s="38"/>
      <c r="T12" s="47">
        <f t="shared" si="3"/>
        <v>343</v>
      </c>
      <c r="U12" s="47"/>
      <c r="V12" s="48">
        <f t="shared" si="4"/>
        <v>0.80701754385964908</v>
      </c>
      <c r="W12" s="49"/>
    </row>
    <row r="13" spans="1:23" ht="20" customHeight="1" x14ac:dyDescent="0.2">
      <c r="A13" s="104"/>
      <c r="B13" s="40" t="str">
        <f>'1.BASIQUE'!B14</f>
        <v>Plat 3</v>
      </c>
      <c r="C13" s="41">
        <f>'1.BASIQUE'!C14</f>
        <v>1.8</v>
      </c>
      <c r="D13" s="41">
        <f>'1.BASIQUE'!D14</f>
        <v>6</v>
      </c>
      <c r="E13" s="42">
        <f t="shared" si="0"/>
        <v>5.7</v>
      </c>
      <c r="F13" s="42">
        <f t="shared" si="1"/>
        <v>3.9000000000000004</v>
      </c>
      <c r="G13" s="43">
        <f t="shared" si="2"/>
        <v>0.31578947368421051</v>
      </c>
      <c r="H13" s="44">
        <v>3</v>
      </c>
      <c r="I13" s="94">
        <f t="shared" si="5"/>
        <v>0.68421052631578949</v>
      </c>
      <c r="J13" s="45">
        <v>385</v>
      </c>
      <c r="K13" s="113"/>
      <c r="L13" s="96">
        <f t="shared" si="6"/>
        <v>1.4071637426900583</v>
      </c>
      <c r="M13" s="46"/>
      <c r="N13" s="9"/>
      <c r="O13" s="9"/>
      <c r="P13" s="9"/>
      <c r="Q13" s="9"/>
      <c r="R13" s="9"/>
      <c r="S13" s="38"/>
      <c r="T13" s="47">
        <f t="shared" si="3"/>
        <v>385</v>
      </c>
      <c r="U13" s="47"/>
      <c r="V13" s="48">
        <f t="shared" si="4"/>
        <v>0.68421052631578949</v>
      </c>
      <c r="W13" s="49"/>
    </row>
    <row r="14" spans="1:23" ht="20" customHeight="1" x14ac:dyDescent="0.2">
      <c r="A14" s="104"/>
      <c r="B14" s="40" t="str">
        <f>'1.BASIQUE'!B15</f>
        <v>Plat 4</v>
      </c>
      <c r="C14" s="41">
        <f>'1.BASIQUE'!C15</f>
        <v>1.73</v>
      </c>
      <c r="D14" s="41">
        <f>'1.BASIQUE'!D15</f>
        <v>6</v>
      </c>
      <c r="E14" s="42">
        <f t="shared" si="0"/>
        <v>5.7</v>
      </c>
      <c r="F14" s="42">
        <f t="shared" si="1"/>
        <v>3.97</v>
      </c>
      <c r="G14" s="43">
        <f t="shared" si="2"/>
        <v>0.30350877192982456</v>
      </c>
      <c r="H14" s="44">
        <v>4</v>
      </c>
      <c r="I14" s="94">
        <f t="shared" si="5"/>
        <v>0.69649122807017549</v>
      </c>
      <c r="J14" s="45">
        <v>370</v>
      </c>
      <c r="K14" s="113"/>
      <c r="L14" s="96">
        <f t="shared" si="6"/>
        <v>1.3523391812865495</v>
      </c>
      <c r="M14" s="46"/>
      <c r="N14" s="9"/>
      <c r="O14" s="9"/>
      <c r="P14" s="9"/>
      <c r="Q14" s="9"/>
      <c r="R14" s="9"/>
      <c r="S14" s="38"/>
      <c r="T14" s="47">
        <f t="shared" si="3"/>
        <v>370</v>
      </c>
      <c r="U14" s="47"/>
      <c r="V14" s="48">
        <f t="shared" si="4"/>
        <v>0.69649122807017549</v>
      </c>
      <c r="W14" s="49"/>
    </row>
    <row r="15" spans="1:23" ht="20" customHeight="1" x14ac:dyDescent="0.2">
      <c r="A15" s="104"/>
      <c r="B15" s="40" t="str">
        <f>'1.BASIQUE'!B16</f>
        <v>Plat 5</v>
      </c>
      <c r="C15" s="41">
        <f>'1.BASIQUE'!C16</f>
        <v>1</v>
      </c>
      <c r="D15" s="41">
        <f>'1.BASIQUE'!D16</f>
        <v>6</v>
      </c>
      <c r="E15" s="42">
        <f t="shared" si="0"/>
        <v>5.7</v>
      </c>
      <c r="F15" s="42">
        <f t="shared" si="1"/>
        <v>4.7</v>
      </c>
      <c r="G15" s="43">
        <f t="shared" si="2"/>
        <v>0.17543859649122806</v>
      </c>
      <c r="H15" s="44">
        <v>5</v>
      </c>
      <c r="I15" s="94">
        <f t="shared" si="5"/>
        <v>0.82456140350877194</v>
      </c>
      <c r="J15" s="45">
        <v>222</v>
      </c>
      <c r="K15" s="113"/>
      <c r="L15" s="96">
        <f t="shared" si="6"/>
        <v>0.81140350877192979</v>
      </c>
      <c r="M15" s="46"/>
      <c r="N15" s="9"/>
      <c r="O15" s="9"/>
      <c r="P15" s="9"/>
      <c r="Q15" s="9"/>
      <c r="R15" s="9"/>
      <c r="S15" s="38"/>
      <c r="T15" s="47">
        <f t="shared" si="3"/>
        <v>222</v>
      </c>
      <c r="U15" s="47"/>
      <c r="V15" s="48">
        <f t="shared" si="4"/>
        <v>0.82456140350877194</v>
      </c>
      <c r="W15" s="49"/>
    </row>
    <row r="16" spans="1:23" ht="20" customHeight="1" x14ac:dyDescent="0.2">
      <c r="A16" s="104"/>
      <c r="B16" s="40" t="str">
        <f>'1.BASIQUE'!B17</f>
        <v>Plat 6</v>
      </c>
      <c r="C16" s="41">
        <f>'1.BASIQUE'!C17</f>
        <v>1.24</v>
      </c>
      <c r="D16" s="41">
        <f>'1.BASIQUE'!D17</f>
        <v>6.5</v>
      </c>
      <c r="E16" s="42">
        <f t="shared" si="0"/>
        <v>6.1749999999999998</v>
      </c>
      <c r="F16" s="42">
        <f t="shared" si="1"/>
        <v>4.9349999999999996</v>
      </c>
      <c r="G16" s="43">
        <f t="shared" si="2"/>
        <v>0.20080971659919028</v>
      </c>
      <c r="H16" s="44">
        <v>6</v>
      </c>
      <c r="I16" s="94">
        <f t="shared" si="5"/>
        <v>0.79919028340080966</v>
      </c>
      <c r="J16" s="45">
        <v>330</v>
      </c>
      <c r="K16" s="113"/>
      <c r="L16" s="96">
        <f t="shared" si="6"/>
        <v>1.2061403508771928</v>
      </c>
      <c r="M16" s="46"/>
      <c r="N16" s="9"/>
      <c r="O16" s="9"/>
      <c r="P16" s="9"/>
      <c r="Q16" s="9"/>
      <c r="R16" s="9"/>
      <c r="S16" s="38"/>
      <c r="T16" s="47">
        <f t="shared" si="3"/>
        <v>330</v>
      </c>
      <c r="U16" s="47"/>
      <c r="V16" s="48">
        <f t="shared" si="4"/>
        <v>0.79919028340080966</v>
      </c>
      <c r="W16" s="49"/>
    </row>
    <row r="17" spans="1:23" ht="20" customHeight="1" x14ac:dyDescent="0.2">
      <c r="A17" s="104"/>
      <c r="B17" s="40" t="str">
        <f>'1.BASIQUE'!B18</f>
        <v>Plat 7</v>
      </c>
      <c r="C17" s="41">
        <f>'1.BASIQUE'!C18</f>
        <v>1.38</v>
      </c>
      <c r="D17" s="41">
        <f>'1.BASIQUE'!D18</f>
        <v>6.5</v>
      </c>
      <c r="E17" s="42">
        <f t="shared" si="0"/>
        <v>6.1749999999999998</v>
      </c>
      <c r="F17" s="42">
        <f t="shared" si="1"/>
        <v>4.7949999999999999</v>
      </c>
      <c r="G17" s="43">
        <f t="shared" si="2"/>
        <v>0.2234817813765182</v>
      </c>
      <c r="H17" s="44">
        <v>7</v>
      </c>
      <c r="I17" s="94">
        <f t="shared" si="5"/>
        <v>0.7765182186234818</v>
      </c>
      <c r="J17" s="45">
        <v>350</v>
      </c>
      <c r="K17" s="113"/>
      <c r="L17" s="96">
        <f t="shared" si="6"/>
        <v>1.2792397660818713</v>
      </c>
      <c r="M17" s="46"/>
      <c r="N17" s="9"/>
      <c r="O17" s="9"/>
      <c r="P17" s="9"/>
      <c r="Q17" s="9"/>
      <c r="R17" s="9"/>
      <c r="S17" s="38"/>
      <c r="T17" s="47">
        <f t="shared" si="3"/>
        <v>350</v>
      </c>
      <c r="U17" s="47"/>
      <c r="V17" s="48">
        <f t="shared" si="4"/>
        <v>0.7765182186234818</v>
      </c>
      <c r="W17" s="49"/>
    </row>
    <row r="18" spans="1:23" ht="20" customHeight="1" x14ac:dyDescent="0.2">
      <c r="A18" s="104"/>
      <c r="B18" s="40" t="str">
        <f>'1.BASIQUE'!B19</f>
        <v>Plat 8</v>
      </c>
      <c r="C18" s="41">
        <f>'1.BASIQUE'!C19</f>
        <v>1</v>
      </c>
      <c r="D18" s="41">
        <f>'1.BASIQUE'!D19</f>
        <v>6.5</v>
      </c>
      <c r="E18" s="42">
        <f t="shared" si="0"/>
        <v>6.1749999999999998</v>
      </c>
      <c r="F18" s="42">
        <f t="shared" si="1"/>
        <v>5.1749999999999998</v>
      </c>
      <c r="G18" s="43">
        <f t="shared" si="2"/>
        <v>0.16194331983805668</v>
      </c>
      <c r="H18" s="44">
        <v>8</v>
      </c>
      <c r="I18" s="94">
        <f t="shared" si="5"/>
        <v>0.83805668016194335</v>
      </c>
      <c r="J18" s="45">
        <v>133</v>
      </c>
      <c r="K18" s="113"/>
      <c r="L18" s="96">
        <f t="shared" si="6"/>
        <v>0.48611111111111105</v>
      </c>
      <c r="M18" s="46"/>
      <c r="N18" s="9"/>
      <c r="O18" s="9"/>
      <c r="P18" s="9"/>
      <c r="Q18" s="9"/>
      <c r="R18" s="9"/>
      <c r="S18" s="38"/>
      <c r="T18" s="47">
        <f t="shared" si="3"/>
        <v>133</v>
      </c>
      <c r="U18" s="47"/>
      <c r="V18" s="48">
        <f t="shared" si="4"/>
        <v>0.83805668016194335</v>
      </c>
      <c r="W18" s="49"/>
    </row>
    <row r="19" spans="1:23" ht="20" customHeight="1" x14ac:dyDescent="0.2">
      <c r="A19" s="104"/>
      <c r="B19" s="40" t="str">
        <f>'1.BASIQUE'!B20</f>
        <v>Plat 9</v>
      </c>
      <c r="C19" s="41">
        <f>'1.BASIQUE'!C20</f>
        <v>1.78</v>
      </c>
      <c r="D19" s="41">
        <f>'1.BASIQUE'!D20</f>
        <v>6.5</v>
      </c>
      <c r="E19" s="42">
        <f t="shared" si="0"/>
        <v>6.1749999999999998</v>
      </c>
      <c r="F19" s="42">
        <f t="shared" si="1"/>
        <v>4.3949999999999996</v>
      </c>
      <c r="G19" s="43">
        <f t="shared" si="2"/>
        <v>0.28825910931174092</v>
      </c>
      <c r="H19" s="44">
        <v>9</v>
      </c>
      <c r="I19" s="94">
        <f t="shared" si="5"/>
        <v>0.71174089068825908</v>
      </c>
      <c r="J19" s="45">
        <v>120</v>
      </c>
      <c r="K19" s="113"/>
      <c r="L19" s="96">
        <f t="shared" si="6"/>
        <v>0.43859649122807015</v>
      </c>
      <c r="M19" s="46"/>
      <c r="N19" s="9"/>
      <c r="O19" s="9"/>
      <c r="P19" s="9"/>
      <c r="Q19" s="9"/>
      <c r="R19" s="9"/>
      <c r="S19" s="38"/>
      <c r="T19" s="47">
        <f t="shared" si="3"/>
        <v>120</v>
      </c>
      <c r="U19" s="47"/>
      <c r="V19" s="48">
        <f t="shared" si="4"/>
        <v>0.71174089068825908</v>
      </c>
      <c r="W19" s="49"/>
    </row>
    <row r="20" spans="1:23" ht="20" customHeight="1" x14ac:dyDescent="0.2">
      <c r="A20" s="104"/>
      <c r="B20" s="40" t="str">
        <f>'1.BASIQUE'!B21</f>
        <v>Plat 10</v>
      </c>
      <c r="C20" s="41">
        <f>'1.BASIQUE'!C21</f>
        <v>1.7</v>
      </c>
      <c r="D20" s="41">
        <f>'1.BASIQUE'!D21</f>
        <v>6.5</v>
      </c>
      <c r="E20" s="42">
        <f t="shared" si="0"/>
        <v>6.1749999999999998</v>
      </c>
      <c r="F20" s="42">
        <f t="shared" si="1"/>
        <v>4.4749999999999996</v>
      </c>
      <c r="G20" s="43">
        <f t="shared" si="2"/>
        <v>0.27530364372469635</v>
      </c>
      <c r="H20" s="44">
        <v>10</v>
      </c>
      <c r="I20" s="94">
        <f t="shared" si="5"/>
        <v>0.7246963562753036</v>
      </c>
      <c r="J20" s="45">
        <v>287</v>
      </c>
      <c r="K20" s="113"/>
      <c r="L20" s="96">
        <f t="shared" si="6"/>
        <v>1.0489766081871343</v>
      </c>
      <c r="M20" s="46"/>
      <c r="N20" s="9"/>
      <c r="O20" s="9"/>
      <c r="P20" s="9"/>
      <c r="Q20" s="9"/>
      <c r="R20" s="9"/>
      <c r="S20" s="38"/>
      <c r="T20" s="47">
        <f t="shared" si="3"/>
        <v>287</v>
      </c>
      <c r="U20" s="47"/>
      <c r="V20" s="48">
        <f t="shared" si="4"/>
        <v>0.7246963562753036</v>
      </c>
      <c r="W20" s="49"/>
    </row>
    <row r="21" spans="1:23" ht="20" customHeight="1" x14ac:dyDescent="0.2">
      <c r="A21" s="104"/>
      <c r="B21" s="40" t="str">
        <f>'1.BASIQUE'!B22</f>
        <v>Plat 11</v>
      </c>
      <c r="C21" s="41">
        <f>'1.BASIQUE'!C22</f>
        <v>1.4</v>
      </c>
      <c r="D21" s="41">
        <f>'1.BASIQUE'!D22</f>
        <v>7</v>
      </c>
      <c r="E21" s="42">
        <f t="shared" si="0"/>
        <v>6.65</v>
      </c>
      <c r="F21" s="42">
        <f t="shared" si="1"/>
        <v>5.25</v>
      </c>
      <c r="G21" s="43">
        <f t="shared" si="2"/>
        <v>0.21052631578947367</v>
      </c>
      <c r="H21" s="44">
        <v>11</v>
      </c>
      <c r="I21" s="94">
        <f t="shared" si="5"/>
        <v>0.78947368421052633</v>
      </c>
      <c r="J21" s="45">
        <v>321</v>
      </c>
      <c r="K21" s="113"/>
      <c r="L21" s="96">
        <f t="shared" si="6"/>
        <v>1.1732456140350875</v>
      </c>
      <c r="M21" s="46"/>
      <c r="N21" s="9"/>
      <c r="O21" s="9"/>
      <c r="P21" s="9"/>
      <c r="Q21" s="9"/>
      <c r="R21" s="9"/>
      <c r="S21" s="38"/>
      <c r="T21" s="47">
        <f t="shared" si="3"/>
        <v>321</v>
      </c>
      <c r="U21" s="47"/>
      <c r="V21" s="48">
        <f t="shared" si="4"/>
        <v>0.78947368421052633</v>
      </c>
      <c r="W21" s="49"/>
    </row>
    <row r="22" spans="1:23" ht="20" customHeight="1" x14ac:dyDescent="0.2">
      <c r="A22" s="104"/>
      <c r="B22" s="40" t="str">
        <f>'1.BASIQUE'!B23</f>
        <v>Plat 12</v>
      </c>
      <c r="C22" s="41">
        <f>'1.BASIQUE'!C23</f>
        <v>1.89</v>
      </c>
      <c r="D22" s="41">
        <f>'1.BASIQUE'!D23</f>
        <v>7</v>
      </c>
      <c r="E22" s="42">
        <f t="shared" si="0"/>
        <v>6.65</v>
      </c>
      <c r="F22" s="42">
        <f t="shared" si="1"/>
        <v>4.7600000000000007</v>
      </c>
      <c r="G22" s="43">
        <f t="shared" si="2"/>
        <v>0.28421052631578947</v>
      </c>
      <c r="H22" s="44">
        <v>12</v>
      </c>
      <c r="I22" s="94">
        <f t="shared" si="5"/>
        <v>0.71578947368421064</v>
      </c>
      <c r="J22" s="45">
        <v>265</v>
      </c>
      <c r="K22" s="113"/>
      <c r="L22" s="96">
        <f t="shared" si="6"/>
        <v>0.96856725146198819</v>
      </c>
      <c r="M22" s="46"/>
      <c r="N22" s="9"/>
      <c r="O22" s="9"/>
      <c r="P22" s="9"/>
      <c r="Q22" s="9"/>
      <c r="R22" s="9"/>
      <c r="S22" s="38"/>
      <c r="T22" s="47">
        <f t="shared" si="3"/>
        <v>265</v>
      </c>
      <c r="U22" s="47"/>
      <c r="V22" s="48">
        <f t="shared" si="4"/>
        <v>0.71578947368421064</v>
      </c>
      <c r="W22" s="49"/>
    </row>
    <row r="23" spans="1:23" ht="20" customHeight="1" x14ac:dyDescent="0.2">
      <c r="A23" s="104"/>
      <c r="B23" s="40" t="str">
        <f>'1.BASIQUE'!B24</f>
        <v>Plat 13</v>
      </c>
      <c r="C23" s="41">
        <f>'1.BASIQUE'!C24</f>
        <v>2.2000000000000002</v>
      </c>
      <c r="D23" s="41">
        <f>'1.BASIQUE'!D24</f>
        <v>7</v>
      </c>
      <c r="E23" s="42">
        <f t="shared" si="0"/>
        <v>6.65</v>
      </c>
      <c r="F23" s="42">
        <f t="shared" si="1"/>
        <v>4.45</v>
      </c>
      <c r="G23" s="43">
        <f t="shared" si="2"/>
        <v>0.33082706766917291</v>
      </c>
      <c r="H23" s="44">
        <v>13</v>
      </c>
      <c r="I23" s="94">
        <f t="shared" si="5"/>
        <v>0.66917293233082709</v>
      </c>
      <c r="J23" s="45">
        <v>404</v>
      </c>
      <c r="K23" s="113"/>
      <c r="L23" s="96">
        <f t="shared" si="6"/>
        <v>1.4766081871345027</v>
      </c>
      <c r="M23" s="46"/>
      <c r="N23" s="9"/>
      <c r="O23" s="9"/>
      <c r="P23" s="9"/>
      <c r="Q23" s="9"/>
      <c r="R23" s="9"/>
      <c r="S23" s="38"/>
      <c r="T23" s="47">
        <f t="shared" si="3"/>
        <v>404</v>
      </c>
      <c r="U23" s="47"/>
      <c r="V23" s="48">
        <f t="shared" si="4"/>
        <v>0.66917293233082709</v>
      </c>
      <c r="W23" s="49"/>
    </row>
    <row r="24" spans="1:23" ht="20" customHeight="1" x14ac:dyDescent="0.2">
      <c r="A24" s="104"/>
      <c r="B24" s="40" t="str">
        <f>'1.BASIQUE'!B25</f>
        <v>Plat 14</v>
      </c>
      <c r="C24" s="41">
        <f>'1.BASIQUE'!C25</f>
        <v>2.4</v>
      </c>
      <c r="D24" s="41">
        <f>'1.BASIQUE'!D25</f>
        <v>7</v>
      </c>
      <c r="E24" s="42">
        <f t="shared" si="0"/>
        <v>6.65</v>
      </c>
      <c r="F24" s="42">
        <f t="shared" si="1"/>
        <v>4.25</v>
      </c>
      <c r="G24" s="43">
        <f t="shared" si="2"/>
        <v>0.36090225563909772</v>
      </c>
      <c r="H24" s="44">
        <v>14</v>
      </c>
      <c r="I24" s="94">
        <f t="shared" si="5"/>
        <v>0.63909774436090228</v>
      </c>
      <c r="J24" s="45">
        <v>300</v>
      </c>
      <c r="K24" s="113"/>
      <c r="L24" s="96">
        <f t="shared" si="6"/>
        <v>1.0964912280701753</v>
      </c>
      <c r="M24" s="46"/>
      <c r="N24" s="9"/>
      <c r="O24" s="12" t="s">
        <v>2</v>
      </c>
      <c r="P24" s="13">
        <v>0.05</v>
      </c>
      <c r="Q24" s="50"/>
      <c r="R24" s="9"/>
      <c r="S24" s="38"/>
      <c r="T24" s="47">
        <f t="shared" si="3"/>
        <v>300</v>
      </c>
      <c r="U24" s="47"/>
      <c r="V24" s="48">
        <f t="shared" si="4"/>
        <v>0.63909774436090228</v>
      </c>
      <c r="W24" s="49"/>
    </row>
    <row r="25" spans="1:23" ht="20" customHeight="1" x14ac:dyDescent="0.2">
      <c r="A25" s="104"/>
      <c r="B25" s="40" t="str">
        <f>'1.BASIQUE'!B26</f>
        <v>Plat 15</v>
      </c>
      <c r="C25" s="41">
        <f>'1.BASIQUE'!C26</f>
        <v>1.87</v>
      </c>
      <c r="D25" s="41">
        <f>'1.BASIQUE'!D26</f>
        <v>7</v>
      </c>
      <c r="E25" s="42">
        <f t="shared" si="0"/>
        <v>6.65</v>
      </c>
      <c r="F25" s="42">
        <f t="shared" si="1"/>
        <v>4.78</v>
      </c>
      <c r="G25" s="43">
        <f t="shared" si="2"/>
        <v>0.28120300751879701</v>
      </c>
      <c r="H25" s="44">
        <v>15</v>
      </c>
      <c r="I25" s="94">
        <f t="shared" si="5"/>
        <v>0.71879699248120299</v>
      </c>
      <c r="J25" s="45">
        <v>198</v>
      </c>
      <c r="K25" s="113"/>
      <c r="L25" s="96">
        <f t="shared" si="6"/>
        <v>0.72368421052631571</v>
      </c>
      <c r="M25" s="46"/>
      <c r="N25" s="9"/>
      <c r="O25" s="9"/>
      <c r="P25" s="9"/>
      <c r="Q25" s="9"/>
      <c r="R25" s="9"/>
      <c r="S25" s="38"/>
      <c r="T25" s="47">
        <f t="shared" si="3"/>
        <v>198</v>
      </c>
      <c r="U25" s="47"/>
      <c r="V25" s="48">
        <f t="shared" si="4"/>
        <v>0.71879699248120299</v>
      </c>
      <c r="W25" s="49"/>
    </row>
    <row r="26" spans="1:23" ht="20" customHeight="1" x14ac:dyDescent="0.2">
      <c r="A26" s="104"/>
      <c r="B26" s="40" t="str">
        <f>'1.BASIQUE'!B27</f>
        <v>Plat 16</v>
      </c>
      <c r="C26" s="41">
        <f>'1.BASIQUE'!C27</f>
        <v>2.5</v>
      </c>
      <c r="D26" s="41">
        <f>'1.BASIQUE'!D27</f>
        <v>7.5</v>
      </c>
      <c r="E26" s="42">
        <f t="shared" si="0"/>
        <v>7.125</v>
      </c>
      <c r="F26" s="42">
        <f t="shared" si="1"/>
        <v>4.625</v>
      </c>
      <c r="G26" s="43">
        <f t="shared" si="2"/>
        <v>0.35087719298245612</v>
      </c>
      <c r="H26" s="44">
        <v>16</v>
      </c>
      <c r="I26" s="94">
        <f t="shared" si="5"/>
        <v>0.64912280701754388</v>
      </c>
      <c r="J26" s="45">
        <v>244</v>
      </c>
      <c r="K26" s="113"/>
      <c r="L26" s="96">
        <f t="shared" si="6"/>
        <v>0.89181286549707595</v>
      </c>
      <c r="M26" s="46"/>
      <c r="N26" s="9"/>
      <c r="O26" s="9"/>
      <c r="P26" s="9"/>
      <c r="Q26" s="9"/>
      <c r="R26" s="9"/>
      <c r="S26" s="38"/>
      <c r="T26" s="47">
        <f t="shared" si="3"/>
        <v>244</v>
      </c>
      <c r="U26" s="47"/>
      <c r="V26" s="48">
        <f t="shared" si="4"/>
        <v>0.64912280701754388</v>
      </c>
      <c r="W26" s="49"/>
    </row>
    <row r="27" spans="1:23" ht="20" customHeight="1" x14ac:dyDescent="0.2">
      <c r="A27" s="104"/>
      <c r="B27" s="40" t="str">
        <f>'1.BASIQUE'!B28</f>
        <v>Plat 17</v>
      </c>
      <c r="C27" s="41">
        <f>'1.BASIQUE'!C28</f>
        <v>1.64</v>
      </c>
      <c r="D27" s="41">
        <f>'1.BASIQUE'!D28</f>
        <v>7.5</v>
      </c>
      <c r="E27" s="42">
        <f t="shared" si="0"/>
        <v>7.125</v>
      </c>
      <c r="F27" s="42">
        <f t="shared" si="1"/>
        <v>5.4850000000000003</v>
      </c>
      <c r="G27" s="43">
        <f t="shared" si="2"/>
        <v>0.23017543859649123</v>
      </c>
      <c r="H27" s="44">
        <v>17</v>
      </c>
      <c r="I27" s="94">
        <f t="shared" si="5"/>
        <v>0.76982456140350886</v>
      </c>
      <c r="J27" s="45">
        <v>277</v>
      </c>
      <c r="K27" s="113"/>
      <c r="L27" s="96">
        <f t="shared" si="6"/>
        <v>1.0124269005847952</v>
      </c>
      <c r="M27" s="46"/>
      <c r="N27" s="9"/>
      <c r="O27" s="9"/>
      <c r="P27" s="9"/>
      <c r="Q27" s="9"/>
      <c r="R27" s="9"/>
      <c r="S27" s="38"/>
      <c r="T27" s="47">
        <f t="shared" si="3"/>
        <v>277</v>
      </c>
      <c r="U27" s="47"/>
      <c r="V27" s="48">
        <f t="shared" si="4"/>
        <v>0.76982456140350886</v>
      </c>
      <c r="W27" s="49"/>
    </row>
    <row r="28" spans="1:23" ht="20" customHeight="1" x14ac:dyDescent="0.2">
      <c r="A28" s="104"/>
      <c r="B28" s="40" t="str">
        <f>'1.BASIQUE'!B29</f>
        <v>Plat 18</v>
      </c>
      <c r="C28" s="41">
        <f>'1.BASIQUE'!C29</f>
        <v>1.48</v>
      </c>
      <c r="D28" s="41">
        <f>'1.BASIQUE'!D29</f>
        <v>7.5</v>
      </c>
      <c r="E28" s="42">
        <f t="shared" si="0"/>
        <v>7.125</v>
      </c>
      <c r="F28" s="42">
        <f t="shared" si="1"/>
        <v>5.6449999999999996</v>
      </c>
      <c r="G28" s="43">
        <f t="shared" si="2"/>
        <v>0.20771929824561403</v>
      </c>
      <c r="H28" s="44">
        <v>18</v>
      </c>
      <c r="I28" s="94">
        <f t="shared" si="5"/>
        <v>0.79228070175438592</v>
      </c>
      <c r="J28" s="45">
        <v>108</v>
      </c>
      <c r="K28" s="113"/>
      <c r="L28" s="96">
        <f t="shared" si="6"/>
        <v>0.39473684210526311</v>
      </c>
      <c r="M28" s="46"/>
      <c r="N28" s="9"/>
      <c r="O28" s="9"/>
      <c r="P28" s="9"/>
      <c r="Q28" s="9"/>
      <c r="R28" s="9"/>
      <c r="S28" s="38"/>
      <c r="T28" s="47">
        <f t="shared" si="3"/>
        <v>108</v>
      </c>
      <c r="U28" s="47"/>
      <c r="V28" s="48">
        <f t="shared" si="4"/>
        <v>0.79228070175438592</v>
      </c>
      <c r="W28" s="49"/>
    </row>
    <row r="29" spans="1:23" ht="20" customHeight="1" x14ac:dyDescent="0.2">
      <c r="A29" s="104"/>
      <c r="B29" s="40" t="str">
        <f>'1.BASIQUE'!B30</f>
        <v>Plat 19</v>
      </c>
      <c r="C29" s="41">
        <f>'1.BASIQUE'!C30</f>
        <v>2.7</v>
      </c>
      <c r="D29" s="41">
        <f>'1.BASIQUE'!D30</f>
        <v>7.5</v>
      </c>
      <c r="E29" s="42">
        <f t="shared" si="0"/>
        <v>7.125</v>
      </c>
      <c r="F29" s="42">
        <f t="shared" si="1"/>
        <v>4.4249999999999998</v>
      </c>
      <c r="G29" s="43">
        <f t="shared" si="2"/>
        <v>0.37894736842105264</v>
      </c>
      <c r="H29" s="44">
        <v>19</v>
      </c>
      <c r="I29" s="94">
        <f t="shared" si="5"/>
        <v>0.6210526315789473</v>
      </c>
      <c r="J29" s="45">
        <v>388</v>
      </c>
      <c r="K29" s="113"/>
      <c r="L29" s="96">
        <f t="shared" si="6"/>
        <v>1.4181286549707601</v>
      </c>
      <c r="M29" s="46"/>
      <c r="N29" s="9"/>
      <c r="O29" s="9"/>
      <c r="P29" s="9"/>
      <c r="Q29" s="9"/>
      <c r="R29" s="9"/>
      <c r="S29" s="38"/>
      <c r="T29" s="47">
        <f t="shared" si="3"/>
        <v>388</v>
      </c>
      <c r="U29" s="47"/>
      <c r="V29" s="48">
        <f t="shared" si="4"/>
        <v>0.6210526315789473</v>
      </c>
      <c r="W29" s="49"/>
    </row>
    <row r="30" spans="1:23" ht="20" customHeight="1" x14ac:dyDescent="0.2">
      <c r="A30" s="105"/>
      <c r="B30" s="51" t="str">
        <f>'1.BASIQUE'!B31</f>
        <v>Plat 20</v>
      </c>
      <c r="C30" s="52">
        <f>'1.BASIQUE'!C31</f>
        <v>1.99</v>
      </c>
      <c r="D30" s="52">
        <f>'1.BASIQUE'!D31</f>
        <v>7.5</v>
      </c>
      <c r="E30" s="53">
        <f t="shared" si="0"/>
        <v>7.125</v>
      </c>
      <c r="F30" s="53">
        <f t="shared" si="1"/>
        <v>5.1349999999999998</v>
      </c>
      <c r="G30" s="54">
        <f t="shared" si="2"/>
        <v>0.2792982456140351</v>
      </c>
      <c r="H30" s="55">
        <v>20</v>
      </c>
      <c r="I30" s="95">
        <f t="shared" si="5"/>
        <v>0.72070175438596484</v>
      </c>
      <c r="J30" s="56">
        <v>305</v>
      </c>
      <c r="K30" s="114"/>
      <c r="L30" s="97">
        <f t="shared" si="6"/>
        <v>1.114766081871345</v>
      </c>
      <c r="M30" s="46"/>
      <c r="N30" s="9"/>
      <c r="O30" s="9"/>
      <c r="P30" s="9"/>
      <c r="Q30" s="9"/>
      <c r="R30" s="9"/>
      <c r="S30" s="38"/>
      <c r="T30" s="47">
        <f t="shared" si="3"/>
        <v>305</v>
      </c>
      <c r="U30" s="47"/>
      <c r="V30" s="48">
        <f t="shared" si="4"/>
        <v>0.72070175438596484</v>
      </c>
      <c r="W30" s="49"/>
    </row>
    <row r="31" spans="1:23" ht="15" customHeight="1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9"/>
      <c r="N31" s="9"/>
      <c r="O31" s="9"/>
      <c r="P31" s="9"/>
      <c r="Q31" s="9"/>
      <c r="R31" s="9"/>
      <c r="S31" s="38"/>
      <c r="T31" s="38"/>
      <c r="U31" s="38"/>
      <c r="V31" s="38"/>
      <c r="W31" s="10"/>
    </row>
    <row r="32" spans="1:23" ht="15" customHeight="1" x14ac:dyDescent="0.2">
      <c r="A32" s="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8"/>
      <c r="T32" s="38"/>
      <c r="U32" s="38"/>
      <c r="V32" s="38"/>
      <c r="W32" s="10"/>
    </row>
    <row r="33" spans="1:23" ht="15" customHeight="1" x14ac:dyDescent="0.2">
      <c r="A33" s="6"/>
      <c r="B33" s="57" t="s">
        <v>45</v>
      </c>
      <c r="C33" s="9"/>
      <c r="D33" s="9"/>
      <c r="E33" s="9"/>
      <c r="F33" s="9"/>
      <c r="G33" s="9"/>
      <c r="H33" s="58" t="s">
        <v>46</v>
      </c>
      <c r="I33" s="59">
        <f>MAX(I11:I30)</f>
        <v>0.83805668016194335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0"/>
    </row>
    <row r="34" spans="1:23" ht="15" customHeight="1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</row>
    <row r="35" spans="1:23" ht="17.5" customHeight="1" x14ac:dyDescent="0.2">
      <c r="A35" s="29" t="s">
        <v>29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2"/>
    </row>
  </sheetData>
  <mergeCells count="4">
    <mergeCell ref="H3:K6"/>
    <mergeCell ref="H2:K2"/>
    <mergeCell ref="A11:A30"/>
    <mergeCell ref="K11:K30"/>
  </mergeCells>
  <conditionalFormatting sqref="I11:I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L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showGridLines="0" workbookViewId="0">
      <selection activeCell="M8" sqref="M8"/>
    </sheetView>
  </sheetViews>
  <sheetFormatPr baseColWidth="10" defaultColWidth="8.83203125" defaultRowHeight="15" customHeight="1" x14ac:dyDescent="0.2"/>
  <cols>
    <col min="1" max="21" width="8.83203125" style="60" customWidth="1"/>
    <col min="22" max="16384" width="8.83203125" style="60"/>
  </cols>
  <sheetData>
    <row r="1" spans="1:20" ht="15" customHeight="1" x14ac:dyDescent="0.2">
      <c r="A1" s="61"/>
      <c r="B1" s="62"/>
      <c r="C1" s="62"/>
      <c r="D1" s="62"/>
      <c r="E1" s="62"/>
      <c r="F1" s="63"/>
      <c r="G1" s="63"/>
      <c r="H1" s="63"/>
      <c r="I1" s="63"/>
      <c r="J1" s="63"/>
      <c r="K1" s="63"/>
      <c r="L1" s="63"/>
      <c r="M1" s="63"/>
      <c r="N1" s="62"/>
      <c r="O1" s="62"/>
      <c r="P1" s="62"/>
      <c r="Q1" s="62"/>
      <c r="R1" s="62"/>
      <c r="S1" s="62"/>
      <c r="T1" s="64"/>
    </row>
    <row r="2" spans="1:20" ht="20" customHeight="1" x14ac:dyDescent="0.2">
      <c r="A2" s="65"/>
      <c r="B2" s="66"/>
      <c r="C2" s="66"/>
      <c r="D2" s="66"/>
      <c r="E2" s="67"/>
      <c r="F2" s="68" t="s">
        <v>47</v>
      </c>
      <c r="G2" s="69"/>
      <c r="H2" s="69"/>
      <c r="I2" s="69"/>
      <c r="J2" s="69"/>
      <c r="K2" s="69"/>
      <c r="L2" s="69"/>
      <c r="M2" s="70"/>
      <c r="N2" s="71"/>
      <c r="O2" s="66"/>
      <c r="P2" s="66"/>
      <c r="Q2" s="66"/>
      <c r="R2" s="66"/>
      <c r="S2" s="66"/>
      <c r="T2" s="72"/>
    </row>
    <row r="3" spans="1:20" ht="16" customHeight="1" x14ac:dyDescent="0.2">
      <c r="A3" s="65"/>
      <c r="B3" s="66"/>
      <c r="C3" s="66"/>
      <c r="D3" s="66"/>
      <c r="E3" s="67"/>
      <c r="F3" s="115" t="s">
        <v>48</v>
      </c>
      <c r="G3" s="116"/>
      <c r="H3" s="116"/>
      <c r="I3" s="116"/>
      <c r="J3" s="116"/>
      <c r="K3" s="116"/>
      <c r="L3" s="116"/>
      <c r="M3" s="117"/>
      <c r="N3" s="71"/>
      <c r="O3" s="66"/>
      <c r="P3" s="66"/>
      <c r="Q3" s="66"/>
      <c r="R3" s="66"/>
      <c r="S3" s="66"/>
      <c r="T3" s="72"/>
    </row>
    <row r="4" spans="1:20" ht="15" customHeight="1" x14ac:dyDescent="0.2">
      <c r="A4" s="65"/>
      <c r="B4" s="66"/>
      <c r="C4" s="66"/>
      <c r="D4" s="66"/>
      <c r="E4" s="67"/>
      <c r="F4" s="118"/>
      <c r="G4" s="116"/>
      <c r="H4" s="116"/>
      <c r="I4" s="116"/>
      <c r="J4" s="116"/>
      <c r="K4" s="116"/>
      <c r="L4" s="116"/>
      <c r="M4" s="117"/>
      <c r="N4" s="71"/>
      <c r="O4" s="66"/>
      <c r="P4" s="66"/>
      <c r="Q4" s="66"/>
      <c r="R4" s="66"/>
      <c r="S4" s="66"/>
      <c r="T4" s="72"/>
    </row>
    <row r="5" spans="1:20" ht="15" customHeight="1" x14ac:dyDescent="0.2">
      <c r="A5" s="65"/>
      <c r="B5" s="66"/>
      <c r="C5" s="66"/>
      <c r="D5" s="66"/>
      <c r="E5" s="67"/>
      <c r="F5" s="118"/>
      <c r="G5" s="116"/>
      <c r="H5" s="116"/>
      <c r="I5" s="116"/>
      <c r="J5" s="116"/>
      <c r="K5" s="116"/>
      <c r="L5" s="116"/>
      <c r="M5" s="117"/>
      <c r="N5" s="71"/>
      <c r="O5" s="66"/>
      <c r="P5" s="66"/>
      <c r="Q5" s="66"/>
      <c r="R5" s="66"/>
      <c r="S5" s="66"/>
      <c r="T5" s="72"/>
    </row>
    <row r="6" spans="1:20" ht="15" customHeight="1" x14ac:dyDescent="0.2">
      <c r="A6" s="65"/>
      <c r="B6" s="66"/>
      <c r="C6" s="66"/>
      <c r="D6" s="66"/>
      <c r="E6" s="67"/>
      <c r="F6" s="119"/>
      <c r="G6" s="120"/>
      <c r="H6" s="120"/>
      <c r="I6" s="120"/>
      <c r="J6" s="120"/>
      <c r="K6" s="120"/>
      <c r="L6" s="120"/>
      <c r="M6" s="121"/>
      <c r="N6" s="71"/>
      <c r="O6" s="66"/>
      <c r="P6" s="66"/>
      <c r="Q6" s="66"/>
      <c r="R6" s="66"/>
      <c r="S6" s="66"/>
      <c r="T6" s="72"/>
    </row>
    <row r="7" spans="1:20" ht="15" customHeight="1" x14ac:dyDescent="0.2">
      <c r="A7" s="65"/>
      <c r="B7" s="66"/>
      <c r="C7" s="66"/>
      <c r="D7" s="66"/>
      <c r="E7" s="66"/>
      <c r="F7" s="73"/>
      <c r="G7" s="73"/>
      <c r="H7" s="73"/>
      <c r="I7" s="73"/>
      <c r="J7" s="73"/>
      <c r="K7" s="73"/>
      <c r="L7" s="73"/>
      <c r="M7" s="73"/>
      <c r="N7" s="66"/>
      <c r="O7" s="66"/>
      <c r="P7" s="66"/>
      <c r="Q7" s="66"/>
      <c r="R7" s="66"/>
      <c r="S7" s="66"/>
      <c r="T7" s="72"/>
    </row>
    <row r="8" spans="1:20" ht="15" customHeight="1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72"/>
    </row>
    <row r="9" spans="1:20" ht="15" customHeight="1" x14ac:dyDescent="0.2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72"/>
    </row>
    <row r="10" spans="1:20" ht="15" customHeight="1" x14ac:dyDescent="0.2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72"/>
    </row>
    <row r="11" spans="1:20" ht="15" customHeight="1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72"/>
    </row>
    <row r="12" spans="1:20" ht="15" customHeight="1" x14ac:dyDescent="0.2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72"/>
    </row>
    <row r="13" spans="1:20" ht="15" customHeight="1" x14ac:dyDescent="0.2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72"/>
    </row>
    <row r="14" spans="1:20" ht="15" customHeight="1" x14ac:dyDescent="0.2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72"/>
    </row>
    <row r="15" spans="1:20" ht="15" customHeight="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72"/>
    </row>
    <row r="16" spans="1:20" ht="15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72"/>
    </row>
    <row r="17" spans="1:20" ht="15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72"/>
    </row>
    <row r="18" spans="1:20" ht="15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72"/>
    </row>
    <row r="19" spans="1:20" ht="15" customHeight="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72"/>
    </row>
    <row r="20" spans="1:20" ht="15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72"/>
    </row>
    <row r="21" spans="1:20" ht="15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72"/>
    </row>
    <row r="22" spans="1:20" ht="15" customHeight="1" x14ac:dyDescent="0.2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72"/>
    </row>
    <row r="23" spans="1:20" ht="15" customHeight="1" x14ac:dyDescent="0.2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2"/>
    </row>
    <row r="24" spans="1:20" ht="15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72"/>
    </row>
    <row r="25" spans="1:20" ht="15" customHeight="1" x14ac:dyDescent="0.2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2"/>
    </row>
    <row r="26" spans="1:20" ht="15" customHeight="1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2"/>
    </row>
    <row r="27" spans="1:20" ht="15" customHeight="1" x14ac:dyDescent="0.2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2"/>
    </row>
    <row r="28" spans="1:20" ht="15" customHeight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72"/>
    </row>
    <row r="29" spans="1:20" ht="15" customHeight="1" x14ac:dyDescent="0.2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72"/>
    </row>
    <row r="30" spans="1:20" ht="15" customHeight="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72"/>
    </row>
    <row r="31" spans="1:20" ht="15" customHeight="1" x14ac:dyDescent="0.2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2"/>
    </row>
    <row r="32" spans="1:20" ht="15" customHeight="1" x14ac:dyDescent="0.2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2"/>
    </row>
    <row r="33" spans="1:20" ht="15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2"/>
    </row>
    <row r="34" spans="1:20" ht="15" customHeight="1" x14ac:dyDescent="0.2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2"/>
    </row>
    <row r="35" spans="1:20" ht="15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72"/>
    </row>
    <row r="36" spans="1:20" ht="15" customHeight="1" x14ac:dyDescent="0.2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72"/>
    </row>
    <row r="37" spans="1:20" ht="15" customHeight="1" x14ac:dyDescent="0.2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72"/>
    </row>
    <row r="38" spans="1:20" ht="15" customHeight="1" x14ac:dyDescent="0.2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72"/>
    </row>
    <row r="39" spans="1:20" ht="15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72"/>
    </row>
    <row r="40" spans="1:20" ht="15" customHeight="1" x14ac:dyDescent="0.2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72"/>
    </row>
    <row r="41" spans="1:20" ht="15" customHeight="1" x14ac:dyDescent="0.2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72"/>
    </row>
    <row r="42" spans="1:20" ht="15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72"/>
    </row>
    <row r="43" spans="1:20" ht="15" customHeight="1" x14ac:dyDescent="0.2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72"/>
    </row>
    <row r="44" spans="1:20" ht="15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72"/>
    </row>
    <row r="45" spans="1:20" ht="15" customHeight="1" x14ac:dyDescent="0.2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</row>
  </sheetData>
  <mergeCells count="1">
    <mergeCell ref="F3:M6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"/>
  <sheetViews>
    <sheetView showGridLines="0" workbookViewId="0">
      <selection activeCell="J10" sqref="J10:J29"/>
    </sheetView>
  </sheetViews>
  <sheetFormatPr baseColWidth="10" defaultColWidth="8.83203125" defaultRowHeight="15" customHeight="1" x14ac:dyDescent="0.2"/>
  <cols>
    <col min="1" max="1" width="8.83203125" style="77" customWidth="1"/>
    <col min="2" max="2" width="29.1640625" style="77" customWidth="1"/>
    <col min="3" max="7" width="8.83203125" style="77" hidden="1" customWidth="1"/>
    <col min="8" max="8" width="12.6640625" style="77" customWidth="1"/>
    <col min="9" max="9" width="12" style="77" customWidth="1"/>
    <col min="10" max="10" width="24.6640625" style="77" customWidth="1"/>
    <col min="11" max="13" width="17.83203125" style="77" customWidth="1"/>
    <col min="14" max="24" width="8.83203125" style="77" hidden="1" customWidth="1"/>
    <col min="25" max="27" width="8.83203125" style="77" customWidth="1"/>
    <col min="28" max="16384" width="8.83203125" style="77"/>
  </cols>
  <sheetData>
    <row r="1" spans="1:26" ht="15" customHeight="1" x14ac:dyDescent="0.2">
      <c r="A1" s="2"/>
      <c r="B1" s="3"/>
      <c r="C1" s="3"/>
      <c r="D1" s="3"/>
      <c r="E1" s="3"/>
      <c r="F1" s="3"/>
      <c r="G1" s="3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"/>
    </row>
    <row r="2" spans="1:26" ht="20" customHeight="1" x14ac:dyDescent="0.2">
      <c r="A2" s="6"/>
      <c r="B2" s="7"/>
      <c r="C2" s="9"/>
      <c r="D2" s="9"/>
      <c r="E2" s="9"/>
      <c r="F2" s="9"/>
      <c r="G2" s="7"/>
      <c r="H2" s="78" t="s">
        <v>49</v>
      </c>
      <c r="I2" s="79"/>
      <c r="J2" s="80"/>
      <c r="K2" s="81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0"/>
    </row>
    <row r="3" spans="1:26" ht="16" customHeight="1" x14ac:dyDescent="0.2">
      <c r="A3" s="6"/>
      <c r="B3" s="7"/>
      <c r="C3" s="9"/>
      <c r="D3" s="9"/>
      <c r="E3" s="9"/>
      <c r="F3" s="9"/>
      <c r="G3" s="7"/>
      <c r="H3" s="106" t="s">
        <v>50</v>
      </c>
      <c r="I3" s="107"/>
      <c r="J3" s="107"/>
      <c r="K3" s="10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26" ht="15" customHeight="1" x14ac:dyDescent="0.2">
      <c r="A4" s="6"/>
      <c r="B4" s="7"/>
      <c r="C4" s="9"/>
      <c r="D4" s="9"/>
      <c r="E4" s="9"/>
      <c r="F4" s="9"/>
      <c r="G4" s="7"/>
      <c r="H4" s="109"/>
      <c r="I4" s="107"/>
      <c r="J4" s="107"/>
      <c r="K4" s="10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6" ht="15" customHeight="1" x14ac:dyDescent="0.2">
      <c r="A5" s="6"/>
      <c r="B5" s="7"/>
      <c r="C5" s="9"/>
      <c r="D5" s="9"/>
      <c r="E5" s="9"/>
      <c r="F5" s="9"/>
      <c r="G5" s="7"/>
      <c r="H5" s="109"/>
      <c r="I5" s="107"/>
      <c r="J5" s="107"/>
      <c r="K5" s="108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spans="1:26" ht="15" customHeight="1" x14ac:dyDescent="0.2">
      <c r="A6" s="6"/>
      <c r="B6" s="7"/>
      <c r="C6" s="9"/>
      <c r="D6" s="9"/>
      <c r="E6" s="9"/>
      <c r="F6" s="9"/>
      <c r="G6" s="7"/>
      <c r="H6" s="110"/>
      <c r="I6" s="111"/>
      <c r="J6" s="111"/>
      <c r="K6" s="112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</row>
    <row r="7" spans="1:26" ht="15" customHeight="1" x14ac:dyDescent="0.2">
      <c r="A7" s="6"/>
      <c r="B7" s="9"/>
      <c r="C7" s="9"/>
      <c r="D7" s="9"/>
      <c r="E7" s="9"/>
      <c r="F7" s="9"/>
      <c r="G7" s="9"/>
      <c r="H7" s="11"/>
      <c r="I7" s="11"/>
      <c r="J7" s="11"/>
      <c r="K7" s="11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spans="1:26" ht="15.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spans="1:26" ht="34" customHeight="1" x14ac:dyDescent="0.2">
      <c r="A9" s="82" t="s">
        <v>32</v>
      </c>
      <c r="B9" s="83" t="s">
        <v>4</v>
      </c>
      <c r="C9" s="83" t="s">
        <v>34</v>
      </c>
      <c r="D9" s="83" t="s">
        <v>35</v>
      </c>
      <c r="E9" s="83" t="s">
        <v>36</v>
      </c>
      <c r="F9" s="83" t="s">
        <v>37</v>
      </c>
      <c r="G9" s="83" t="s">
        <v>38</v>
      </c>
      <c r="H9" s="83" t="s">
        <v>51</v>
      </c>
      <c r="I9" s="83" t="s">
        <v>40</v>
      </c>
      <c r="J9" s="84" t="s">
        <v>52</v>
      </c>
      <c r="K9" s="85"/>
      <c r="L9" s="86"/>
      <c r="M9" s="86"/>
      <c r="N9" s="9"/>
      <c r="O9" s="9"/>
      <c r="P9" s="9"/>
      <c r="Q9" s="9"/>
      <c r="R9" s="9"/>
      <c r="S9" s="9"/>
      <c r="T9" s="9"/>
      <c r="U9" s="57" t="s">
        <v>43</v>
      </c>
      <c r="V9" s="9"/>
      <c r="W9" s="57" t="s">
        <v>44</v>
      </c>
      <c r="X9" s="9"/>
      <c r="Y9" s="9"/>
      <c r="Z9" s="10"/>
    </row>
    <row r="10" spans="1:26" ht="20" customHeight="1" x14ac:dyDescent="0.2">
      <c r="A10" s="104"/>
      <c r="B10" s="40" t="str">
        <f>'1.BASIQUE'!B12</f>
        <v>Plat 1</v>
      </c>
      <c r="C10" s="41">
        <f>'1.BASIQUE'!C12</f>
        <v>1.5</v>
      </c>
      <c r="D10" s="41">
        <f>'1.BASIQUE'!D12</f>
        <v>6.93</v>
      </c>
      <c r="E10" s="42">
        <f t="shared" ref="E10:E29" si="0">D10-(D10*$Q$23)</f>
        <v>5.5439999999999996</v>
      </c>
      <c r="F10" s="42">
        <f t="shared" ref="F10:F29" si="1">E10-C10</f>
        <v>4.0439999999999996</v>
      </c>
      <c r="G10" s="43">
        <f t="shared" ref="G10:G29" si="2">C10/E10</f>
        <v>0.27056277056277056</v>
      </c>
      <c r="H10" s="94">
        <f>(E10-C10)/E10</f>
        <v>0.72943722943722944</v>
      </c>
      <c r="I10" s="45">
        <f>'2. VOLUMES DE VENTES'!J11</f>
        <v>122</v>
      </c>
      <c r="J10" s="98">
        <v>5</v>
      </c>
      <c r="K10" s="46"/>
      <c r="L10" s="87"/>
      <c r="M10" s="87"/>
      <c r="N10" s="87"/>
      <c r="O10" s="9"/>
      <c r="P10" s="9"/>
      <c r="Q10" s="9"/>
      <c r="R10" s="9"/>
      <c r="S10" s="9"/>
      <c r="T10" s="9"/>
      <c r="U10" s="88">
        <f t="shared" ref="U10:U29" si="3">I10</f>
        <v>122</v>
      </c>
      <c r="V10" s="88"/>
      <c r="W10" s="59">
        <f t="shared" ref="W10:W29" si="4">H10</f>
        <v>0.72943722943722944</v>
      </c>
      <c r="X10" s="59"/>
      <c r="Y10" s="9"/>
      <c r="Z10" s="10"/>
    </row>
    <row r="11" spans="1:26" ht="20" customHeight="1" x14ac:dyDescent="0.2">
      <c r="A11" s="104"/>
      <c r="B11" s="40" t="str">
        <f>'1.BASIQUE'!B13</f>
        <v>Plat 2</v>
      </c>
      <c r="C11" s="41">
        <f>'1.BASIQUE'!C13</f>
        <v>1.1000000000000001</v>
      </c>
      <c r="D11" s="41">
        <f>'1.BASIQUE'!D13</f>
        <v>6</v>
      </c>
      <c r="E11" s="42">
        <f t="shared" si="0"/>
        <v>4.8</v>
      </c>
      <c r="F11" s="42">
        <f t="shared" si="1"/>
        <v>3.6999999999999997</v>
      </c>
      <c r="G11" s="43">
        <f t="shared" si="2"/>
        <v>0.22916666666666669</v>
      </c>
      <c r="H11" s="94">
        <f t="shared" ref="H11:H29" si="5">(E11-C11)/E11</f>
        <v>0.77083333333333326</v>
      </c>
      <c r="I11" s="45">
        <f>'2. VOLUMES DE VENTES'!J12</f>
        <v>343</v>
      </c>
      <c r="J11" s="98">
        <v>4</v>
      </c>
      <c r="K11" s="46"/>
      <c r="L11" s="87"/>
      <c r="M11" s="87"/>
      <c r="N11" s="87"/>
      <c r="O11" s="9"/>
      <c r="P11" s="9"/>
      <c r="Q11" s="9"/>
      <c r="R11" s="9"/>
      <c r="S11" s="9"/>
      <c r="T11" s="9"/>
      <c r="U11" s="88">
        <f t="shared" si="3"/>
        <v>343</v>
      </c>
      <c r="V11" s="88"/>
      <c r="W11" s="59">
        <f t="shared" si="4"/>
        <v>0.77083333333333326</v>
      </c>
      <c r="X11" s="59"/>
      <c r="Y11" s="9"/>
      <c r="Z11" s="10"/>
    </row>
    <row r="12" spans="1:26" ht="20" customHeight="1" x14ac:dyDescent="0.2">
      <c r="A12" s="104"/>
      <c r="B12" s="40" t="str">
        <f>'1.BASIQUE'!B14</f>
        <v>Plat 3</v>
      </c>
      <c r="C12" s="41">
        <f>'1.BASIQUE'!C14</f>
        <v>1.8</v>
      </c>
      <c r="D12" s="41">
        <f>'1.BASIQUE'!D14</f>
        <v>6</v>
      </c>
      <c r="E12" s="42">
        <f t="shared" si="0"/>
        <v>4.8</v>
      </c>
      <c r="F12" s="42">
        <f t="shared" si="1"/>
        <v>3</v>
      </c>
      <c r="G12" s="43">
        <f t="shared" si="2"/>
        <v>0.375</v>
      </c>
      <c r="H12" s="94">
        <f t="shared" si="5"/>
        <v>0.625</v>
      </c>
      <c r="I12" s="45">
        <f>'2. VOLUMES DE VENTES'!J13</f>
        <v>385</v>
      </c>
      <c r="J12" s="98">
        <v>1</v>
      </c>
      <c r="K12" s="46"/>
      <c r="L12" s="87"/>
      <c r="M12" s="87"/>
      <c r="N12" s="87"/>
      <c r="O12" s="9"/>
      <c r="P12" s="9"/>
      <c r="Q12" s="9"/>
      <c r="R12" s="9"/>
      <c r="S12" s="9"/>
      <c r="T12" s="9"/>
      <c r="U12" s="88">
        <f t="shared" si="3"/>
        <v>385</v>
      </c>
      <c r="V12" s="88"/>
      <c r="W12" s="59">
        <f t="shared" si="4"/>
        <v>0.625</v>
      </c>
      <c r="X12" s="59"/>
      <c r="Y12" s="9"/>
      <c r="Z12" s="10"/>
    </row>
    <row r="13" spans="1:26" ht="20" customHeight="1" x14ac:dyDescent="0.2">
      <c r="A13" s="104"/>
      <c r="B13" s="40" t="str">
        <f>'1.BASIQUE'!B15</f>
        <v>Plat 4</v>
      </c>
      <c r="C13" s="41">
        <f>'1.BASIQUE'!C15</f>
        <v>1.73</v>
      </c>
      <c r="D13" s="41">
        <f>'1.BASIQUE'!D15</f>
        <v>6</v>
      </c>
      <c r="E13" s="42">
        <f t="shared" si="0"/>
        <v>4.8</v>
      </c>
      <c r="F13" s="42">
        <f t="shared" si="1"/>
        <v>3.07</v>
      </c>
      <c r="G13" s="43">
        <f t="shared" si="2"/>
        <v>0.36041666666666666</v>
      </c>
      <c r="H13" s="94">
        <f t="shared" si="5"/>
        <v>0.63958333333333328</v>
      </c>
      <c r="I13" s="45">
        <f>'2. VOLUMES DE VENTES'!J14</f>
        <v>370</v>
      </c>
      <c r="J13" s="98">
        <v>3</v>
      </c>
      <c r="K13" s="46"/>
      <c r="L13" s="87"/>
      <c r="M13" s="87"/>
      <c r="N13" s="87"/>
      <c r="O13" s="9"/>
      <c r="P13" s="9"/>
      <c r="Q13" s="9"/>
      <c r="R13" s="9"/>
      <c r="S13" s="9"/>
      <c r="T13" s="9"/>
      <c r="U13" s="88">
        <f t="shared" si="3"/>
        <v>370</v>
      </c>
      <c r="V13" s="88"/>
      <c r="W13" s="59">
        <f t="shared" si="4"/>
        <v>0.63958333333333328</v>
      </c>
      <c r="X13" s="59"/>
      <c r="Y13" s="9"/>
      <c r="Z13" s="10"/>
    </row>
    <row r="14" spans="1:26" ht="20" customHeight="1" x14ac:dyDescent="0.2">
      <c r="A14" s="104"/>
      <c r="B14" s="40" t="str">
        <f>'1.BASIQUE'!B16</f>
        <v>Plat 5</v>
      </c>
      <c r="C14" s="41">
        <f>'1.BASIQUE'!C16</f>
        <v>1</v>
      </c>
      <c r="D14" s="41">
        <f>'1.BASIQUE'!D16</f>
        <v>6</v>
      </c>
      <c r="E14" s="42">
        <f t="shared" si="0"/>
        <v>4.8</v>
      </c>
      <c r="F14" s="42">
        <f t="shared" si="1"/>
        <v>3.8</v>
      </c>
      <c r="G14" s="43">
        <f t="shared" si="2"/>
        <v>0.20833333333333334</v>
      </c>
      <c r="H14" s="94">
        <f t="shared" si="5"/>
        <v>0.79166666666666663</v>
      </c>
      <c r="I14" s="45">
        <f>'2. VOLUMES DE VENTES'!J15</f>
        <v>222</v>
      </c>
      <c r="J14" s="98">
        <v>4</v>
      </c>
      <c r="K14" s="46"/>
      <c r="L14" s="87"/>
      <c r="M14" s="87"/>
      <c r="N14" s="87"/>
      <c r="O14" s="9"/>
      <c r="P14" s="9"/>
      <c r="Q14" s="9"/>
      <c r="R14" s="9"/>
      <c r="S14" s="9"/>
      <c r="T14" s="9"/>
      <c r="U14" s="88">
        <f t="shared" si="3"/>
        <v>222</v>
      </c>
      <c r="V14" s="88"/>
      <c r="W14" s="59">
        <f t="shared" si="4"/>
        <v>0.79166666666666663</v>
      </c>
      <c r="X14" s="59"/>
      <c r="Y14" s="9"/>
      <c r="Z14" s="10"/>
    </row>
    <row r="15" spans="1:26" ht="20" customHeight="1" x14ac:dyDescent="0.2">
      <c r="A15" s="104"/>
      <c r="B15" s="40" t="str">
        <f>'1.BASIQUE'!B17</f>
        <v>Plat 6</v>
      </c>
      <c r="C15" s="41">
        <f>'1.BASIQUE'!C17</f>
        <v>1.24</v>
      </c>
      <c r="D15" s="41">
        <f>'1.BASIQUE'!D17</f>
        <v>6.5</v>
      </c>
      <c r="E15" s="42">
        <f t="shared" si="0"/>
        <v>5.2</v>
      </c>
      <c r="F15" s="42">
        <f t="shared" si="1"/>
        <v>3.96</v>
      </c>
      <c r="G15" s="43">
        <f t="shared" si="2"/>
        <v>0.23846153846153845</v>
      </c>
      <c r="H15" s="94">
        <f t="shared" si="5"/>
        <v>0.7615384615384615</v>
      </c>
      <c r="I15" s="45">
        <f>'2. VOLUMES DE VENTES'!J16</f>
        <v>330</v>
      </c>
      <c r="J15" s="98">
        <v>2</v>
      </c>
      <c r="K15" s="46"/>
      <c r="L15" s="87"/>
      <c r="M15" s="87"/>
      <c r="N15" s="87"/>
      <c r="O15" s="9"/>
      <c r="P15" s="9"/>
      <c r="Q15" s="9"/>
      <c r="R15" s="9"/>
      <c r="S15" s="9"/>
      <c r="T15" s="9"/>
      <c r="U15" s="88">
        <f t="shared" si="3"/>
        <v>330</v>
      </c>
      <c r="V15" s="88"/>
      <c r="W15" s="59">
        <f t="shared" si="4"/>
        <v>0.7615384615384615</v>
      </c>
      <c r="X15" s="59"/>
      <c r="Y15" s="9"/>
      <c r="Z15" s="10"/>
    </row>
    <row r="16" spans="1:26" ht="20" customHeight="1" x14ac:dyDescent="0.2">
      <c r="A16" s="104"/>
      <c r="B16" s="40" t="str">
        <f>'1.BASIQUE'!B18</f>
        <v>Plat 7</v>
      </c>
      <c r="C16" s="41">
        <f>'1.BASIQUE'!C18</f>
        <v>1.38</v>
      </c>
      <c r="D16" s="41">
        <f>'1.BASIQUE'!D18</f>
        <v>6.5</v>
      </c>
      <c r="E16" s="42">
        <f t="shared" si="0"/>
        <v>5.2</v>
      </c>
      <c r="F16" s="42">
        <f t="shared" si="1"/>
        <v>3.8200000000000003</v>
      </c>
      <c r="G16" s="43">
        <f t="shared" si="2"/>
        <v>0.26538461538461533</v>
      </c>
      <c r="H16" s="94">
        <f t="shared" si="5"/>
        <v>0.73461538461538467</v>
      </c>
      <c r="I16" s="45">
        <f>'2. VOLUMES DE VENTES'!J17</f>
        <v>350</v>
      </c>
      <c r="J16" s="98">
        <v>2</v>
      </c>
      <c r="K16" s="46"/>
      <c r="L16" s="87"/>
      <c r="M16" s="87"/>
      <c r="N16" s="87"/>
      <c r="O16" s="9"/>
      <c r="P16" s="9"/>
      <c r="Q16" s="9"/>
      <c r="R16" s="9"/>
      <c r="S16" s="9"/>
      <c r="T16" s="9"/>
      <c r="U16" s="88">
        <f t="shared" si="3"/>
        <v>350</v>
      </c>
      <c r="V16" s="88"/>
      <c r="W16" s="59">
        <f t="shared" si="4"/>
        <v>0.73461538461538467</v>
      </c>
      <c r="X16" s="59"/>
      <c r="Y16" s="9"/>
      <c r="Z16" s="10"/>
    </row>
    <row r="17" spans="1:26" ht="20" customHeight="1" x14ac:dyDescent="0.2">
      <c r="A17" s="104"/>
      <c r="B17" s="40" t="str">
        <f>'1.BASIQUE'!B19</f>
        <v>Plat 8</v>
      </c>
      <c r="C17" s="41">
        <f>'1.BASIQUE'!C19</f>
        <v>1</v>
      </c>
      <c r="D17" s="41">
        <f>'1.BASIQUE'!D19</f>
        <v>6.5</v>
      </c>
      <c r="E17" s="42">
        <f t="shared" si="0"/>
        <v>5.2</v>
      </c>
      <c r="F17" s="42">
        <f t="shared" si="1"/>
        <v>4.2</v>
      </c>
      <c r="G17" s="43">
        <f t="shared" si="2"/>
        <v>0.19230769230769229</v>
      </c>
      <c r="H17" s="94">
        <f t="shared" si="5"/>
        <v>0.80769230769230771</v>
      </c>
      <c r="I17" s="45">
        <f>'2. VOLUMES DE VENTES'!J18</f>
        <v>133</v>
      </c>
      <c r="J17" s="98">
        <v>1</v>
      </c>
      <c r="K17" s="46"/>
      <c r="L17" s="87"/>
      <c r="M17" s="87"/>
      <c r="N17" s="87"/>
      <c r="O17" s="9"/>
      <c r="P17" s="9"/>
      <c r="Q17" s="9"/>
      <c r="R17" s="9"/>
      <c r="S17" s="9"/>
      <c r="T17" s="9"/>
      <c r="U17" s="88">
        <f t="shared" si="3"/>
        <v>133</v>
      </c>
      <c r="V17" s="88"/>
      <c r="W17" s="59">
        <f t="shared" si="4"/>
        <v>0.80769230769230771</v>
      </c>
      <c r="X17" s="59"/>
      <c r="Y17" s="9"/>
      <c r="Z17" s="10"/>
    </row>
    <row r="18" spans="1:26" ht="20" customHeight="1" x14ac:dyDescent="0.2">
      <c r="A18" s="104"/>
      <c r="B18" s="40" t="str">
        <f>'1.BASIQUE'!B20</f>
        <v>Plat 9</v>
      </c>
      <c r="C18" s="41">
        <f>'1.BASIQUE'!C20</f>
        <v>1.78</v>
      </c>
      <c r="D18" s="41">
        <f>'1.BASIQUE'!D20</f>
        <v>6.5</v>
      </c>
      <c r="E18" s="42">
        <f t="shared" si="0"/>
        <v>5.2</v>
      </c>
      <c r="F18" s="42">
        <f t="shared" si="1"/>
        <v>3.42</v>
      </c>
      <c r="G18" s="43">
        <f t="shared" si="2"/>
        <v>0.34230769230769231</v>
      </c>
      <c r="H18" s="94">
        <f t="shared" si="5"/>
        <v>0.65769230769230769</v>
      </c>
      <c r="I18" s="45">
        <f>'2. VOLUMES DE VENTES'!J19</f>
        <v>120</v>
      </c>
      <c r="J18" s="98">
        <v>5</v>
      </c>
      <c r="K18" s="46"/>
      <c r="L18" s="87"/>
      <c r="M18" s="87"/>
      <c r="N18" s="87"/>
      <c r="O18" s="9"/>
      <c r="P18" s="9"/>
      <c r="Q18" s="9"/>
      <c r="R18" s="9"/>
      <c r="S18" s="9"/>
      <c r="T18" s="9"/>
      <c r="U18" s="88">
        <f t="shared" si="3"/>
        <v>120</v>
      </c>
      <c r="V18" s="88"/>
      <c r="W18" s="59">
        <f t="shared" si="4"/>
        <v>0.65769230769230769</v>
      </c>
      <c r="X18" s="59"/>
      <c r="Y18" s="9"/>
      <c r="Z18" s="10"/>
    </row>
    <row r="19" spans="1:26" ht="20" customHeight="1" x14ac:dyDescent="0.2">
      <c r="A19" s="104"/>
      <c r="B19" s="40" t="str">
        <f>'1.BASIQUE'!B21</f>
        <v>Plat 10</v>
      </c>
      <c r="C19" s="41">
        <f>'1.BASIQUE'!C21</f>
        <v>1.7</v>
      </c>
      <c r="D19" s="41">
        <f>'1.BASIQUE'!D21</f>
        <v>6.5</v>
      </c>
      <c r="E19" s="42">
        <f t="shared" si="0"/>
        <v>5.2</v>
      </c>
      <c r="F19" s="42">
        <f t="shared" si="1"/>
        <v>3.5</v>
      </c>
      <c r="G19" s="43">
        <f t="shared" si="2"/>
        <v>0.32692307692307693</v>
      </c>
      <c r="H19" s="94">
        <f t="shared" si="5"/>
        <v>0.67307692307692302</v>
      </c>
      <c r="I19" s="45">
        <f>'2. VOLUMES DE VENTES'!J20</f>
        <v>287</v>
      </c>
      <c r="J19" s="98">
        <v>3</v>
      </c>
      <c r="K19" s="46"/>
      <c r="L19" s="87"/>
      <c r="M19" s="87"/>
      <c r="N19" s="87"/>
      <c r="O19" s="9"/>
      <c r="P19" s="9"/>
      <c r="Q19" s="9"/>
      <c r="R19" s="9"/>
      <c r="S19" s="9"/>
      <c r="T19" s="9"/>
      <c r="U19" s="88">
        <f t="shared" si="3"/>
        <v>287</v>
      </c>
      <c r="V19" s="88"/>
      <c r="W19" s="59">
        <f t="shared" si="4"/>
        <v>0.67307692307692302</v>
      </c>
      <c r="X19" s="59"/>
      <c r="Y19" s="9"/>
      <c r="Z19" s="10"/>
    </row>
    <row r="20" spans="1:26" ht="20" customHeight="1" x14ac:dyDescent="0.2">
      <c r="A20" s="104"/>
      <c r="B20" s="40" t="str">
        <f>'1.BASIQUE'!B22</f>
        <v>Plat 11</v>
      </c>
      <c r="C20" s="41">
        <f>'1.BASIQUE'!C22</f>
        <v>1.4</v>
      </c>
      <c r="D20" s="41">
        <f>'1.BASIQUE'!D22</f>
        <v>7</v>
      </c>
      <c r="E20" s="42">
        <f t="shared" si="0"/>
        <v>5.6</v>
      </c>
      <c r="F20" s="42">
        <f t="shared" si="1"/>
        <v>4.1999999999999993</v>
      </c>
      <c r="G20" s="43">
        <f t="shared" si="2"/>
        <v>0.25</v>
      </c>
      <c r="H20" s="94">
        <f t="shared" si="5"/>
        <v>0.74999999999999989</v>
      </c>
      <c r="I20" s="45">
        <f>'2. VOLUMES DE VENTES'!J21</f>
        <v>321</v>
      </c>
      <c r="J20" s="98">
        <v>4</v>
      </c>
      <c r="K20" s="46"/>
      <c r="L20" s="87"/>
      <c r="M20" s="87"/>
      <c r="N20" s="87"/>
      <c r="O20" s="9"/>
      <c r="P20" s="9"/>
      <c r="Q20" s="9"/>
      <c r="R20" s="9"/>
      <c r="S20" s="9"/>
      <c r="T20" s="9"/>
      <c r="U20" s="88">
        <f t="shared" si="3"/>
        <v>321</v>
      </c>
      <c r="V20" s="88"/>
      <c r="W20" s="59">
        <f t="shared" si="4"/>
        <v>0.74999999999999989</v>
      </c>
      <c r="X20" s="59"/>
      <c r="Y20" s="9"/>
      <c r="Z20" s="10"/>
    </row>
    <row r="21" spans="1:26" ht="20" customHeight="1" x14ac:dyDescent="0.2">
      <c r="A21" s="104"/>
      <c r="B21" s="40" t="str">
        <f>'1.BASIQUE'!B23</f>
        <v>Plat 12</v>
      </c>
      <c r="C21" s="41">
        <f>'1.BASIQUE'!C23</f>
        <v>1.89</v>
      </c>
      <c r="D21" s="41">
        <f>'1.BASIQUE'!D23</f>
        <v>7</v>
      </c>
      <c r="E21" s="42">
        <f t="shared" si="0"/>
        <v>5.6</v>
      </c>
      <c r="F21" s="42">
        <f t="shared" si="1"/>
        <v>3.71</v>
      </c>
      <c r="G21" s="43">
        <f t="shared" si="2"/>
        <v>0.33750000000000002</v>
      </c>
      <c r="H21" s="94">
        <f t="shared" si="5"/>
        <v>0.66250000000000009</v>
      </c>
      <c r="I21" s="45">
        <f>'2. VOLUMES DE VENTES'!J22</f>
        <v>265</v>
      </c>
      <c r="J21" s="98">
        <v>2</v>
      </c>
      <c r="K21" s="46"/>
      <c r="L21" s="87"/>
      <c r="M21" s="87"/>
      <c r="N21" s="87"/>
      <c r="O21" s="9"/>
      <c r="P21" s="9"/>
      <c r="Q21" s="9"/>
      <c r="R21" s="9"/>
      <c r="S21" s="9"/>
      <c r="T21" s="9"/>
      <c r="U21" s="88">
        <f t="shared" si="3"/>
        <v>265</v>
      </c>
      <c r="V21" s="88"/>
      <c r="W21" s="59">
        <f t="shared" si="4"/>
        <v>0.66250000000000009</v>
      </c>
      <c r="X21" s="59"/>
      <c r="Y21" s="9"/>
      <c r="Z21" s="10"/>
    </row>
    <row r="22" spans="1:26" ht="20" customHeight="1" x14ac:dyDescent="0.2">
      <c r="A22" s="104"/>
      <c r="B22" s="40" t="str">
        <f>'1.BASIQUE'!B24</f>
        <v>Plat 13</v>
      </c>
      <c r="C22" s="41">
        <f>'1.BASIQUE'!C24</f>
        <v>2.2000000000000002</v>
      </c>
      <c r="D22" s="41">
        <f>'1.BASIQUE'!D24</f>
        <v>7</v>
      </c>
      <c r="E22" s="42">
        <f t="shared" si="0"/>
        <v>5.6</v>
      </c>
      <c r="F22" s="42">
        <f t="shared" si="1"/>
        <v>3.3999999999999995</v>
      </c>
      <c r="G22" s="43">
        <f t="shared" si="2"/>
        <v>0.3928571428571429</v>
      </c>
      <c r="H22" s="94">
        <f t="shared" si="5"/>
        <v>0.6071428571428571</v>
      </c>
      <c r="I22" s="45">
        <f>'2. VOLUMES DE VENTES'!J23</f>
        <v>404</v>
      </c>
      <c r="J22" s="98">
        <v>2</v>
      </c>
      <c r="K22" s="46"/>
      <c r="L22" s="87"/>
      <c r="M22" s="87"/>
      <c r="N22" s="87"/>
      <c r="O22" s="9"/>
      <c r="P22" s="9"/>
      <c r="Q22" s="9"/>
      <c r="R22" s="9"/>
      <c r="S22" s="9"/>
      <c r="T22" s="9"/>
      <c r="U22" s="88">
        <f t="shared" si="3"/>
        <v>404</v>
      </c>
      <c r="V22" s="88"/>
      <c r="W22" s="59">
        <f t="shared" si="4"/>
        <v>0.6071428571428571</v>
      </c>
      <c r="X22" s="59"/>
      <c r="Y22" s="9"/>
      <c r="Z22" s="10"/>
    </row>
    <row r="23" spans="1:26" ht="20" customHeight="1" x14ac:dyDescent="0.2">
      <c r="A23" s="104"/>
      <c r="B23" s="40" t="str">
        <f>'1.BASIQUE'!B25</f>
        <v>Plat 14</v>
      </c>
      <c r="C23" s="41">
        <f>'1.BASIQUE'!C25</f>
        <v>2.4</v>
      </c>
      <c r="D23" s="41">
        <f>'1.BASIQUE'!D25</f>
        <v>7</v>
      </c>
      <c r="E23" s="42">
        <f t="shared" si="0"/>
        <v>5.6</v>
      </c>
      <c r="F23" s="42">
        <f t="shared" si="1"/>
        <v>3.1999999999999997</v>
      </c>
      <c r="G23" s="43">
        <f t="shared" si="2"/>
        <v>0.4285714285714286</v>
      </c>
      <c r="H23" s="94">
        <f t="shared" si="5"/>
        <v>0.5714285714285714</v>
      </c>
      <c r="I23" s="45">
        <f>'2. VOLUMES DE VENTES'!J24</f>
        <v>300</v>
      </c>
      <c r="J23" s="98">
        <v>1</v>
      </c>
      <c r="K23" s="46"/>
      <c r="L23" s="87"/>
      <c r="M23" s="87"/>
      <c r="N23" s="87"/>
      <c r="O23" s="9"/>
      <c r="P23" s="12" t="s">
        <v>2</v>
      </c>
      <c r="Q23" s="13">
        <v>0.2</v>
      </c>
      <c r="R23" s="50"/>
      <c r="S23" s="9"/>
      <c r="T23" s="9"/>
      <c r="U23" s="88">
        <f t="shared" si="3"/>
        <v>300</v>
      </c>
      <c r="V23" s="88"/>
      <c r="W23" s="59">
        <f t="shared" si="4"/>
        <v>0.5714285714285714</v>
      </c>
      <c r="X23" s="59"/>
      <c r="Y23" s="9"/>
      <c r="Z23" s="10"/>
    </row>
    <row r="24" spans="1:26" ht="20" customHeight="1" x14ac:dyDescent="0.2">
      <c r="A24" s="104"/>
      <c r="B24" s="40" t="str">
        <f>'1.BASIQUE'!B26</f>
        <v>Plat 15</v>
      </c>
      <c r="C24" s="41">
        <f>'1.BASIQUE'!C26</f>
        <v>1.87</v>
      </c>
      <c r="D24" s="41">
        <f>'1.BASIQUE'!D26</f>
        <v>7</v>
      </c>
      <c r="E24" s="42">
        <f t="shared" si="0"/>
        <v>5.6</v>
      </c>
      <c r="F24" s="42">
        <f t="shared" si="1"/>
        <v>3.7299999999999995</v>
      </c>
      <c r="G24" s="43">
        <f t="shared" si="2"/>
        <v>0.33392857142857146</v>
      </c>
      <c r="H24" s="94">
        <f t="shared" si="5"/>
        <v>0.66607142857142854</v>
      </c>
      <c r="I24" s="45">
        <f>'2. VOLUMES DE VENTES'!J25</f>
        <v>198</v>
      </c>
      <c r="J24" s="98">
        <v>5</v>
      </c>
      <c r="K24" s="46"/>
      <c r="L24" s="87"/>
      <c r="M24" s="87"/>
      <c r="N24" s="87"/>
      <c r="O24" s="9"/>
      <c r="P24" s="9"/>
      <c r="Q24" s="9"/>
      <c r="R24" s="9"/>
      <c r="S24" s="9"/>
      <c r="T24" s="9"/>
      <c r="U24" s="88">
        <f t="shared" si="3"/>
        <v>198</v>
      </c>
      <c r="V24" s="88"/>
      <c r="W24" s="59">
        <f t="shared" si="4"/>
        <v>0.66607142857142854</v>
      </c>
      <c r="X24" s="59"/>
      <c r="Y24" s="9"/>
      <c r="Z24" s="10"/>
    </row>
    <row r="25" spans="1:26" ht="20" customHeight="1" x14ac:dyDescent="0.2">
      <c r="A25" s="104"/>
      <c r="B25" s="40" t="str">
        <f>'1.BASIQUE'!B27</f>
        <v>Plat 16</v>
      </c>
      <c r="C25" s="41">
        <f>'1.BASIQUE'!C27</f>
        <v>2.5</v>
      </c>
      <c r="D25" s="41">
        <f>'1.BASIQUE'!D27</f>
        <v>7.5</v>
      </c>
      <c r="E25" s="42">
        <f t="shared" si="0"/>
        <v>6</v>
      </c>
      <c r="F25" s="42">
        <f t="shared" si="1"/>
        <v>3.5</v>
      </c>
      <c r="G25" s="43">
        <f t="shared" si="2"/>
        <v>0.41666666666666669</v>
      </c>
      <c r="H25" s="94">
        <f t="shared" si="5"/>
        <v>0.58333333333333337</v>
      </c>
      <c r="I25" s="45">
        <f>'2. VOLUMES DE VENTES'!J26</f>
        <v>244</v>
      </c>
      <c r="J25" s="98">
        <v>3</v>
      </c>
      <c r="K25" s="46"/>
      <c r="L25" s="87"/>
      <c r="M25" s="87"/>
      <c r="N25" s="87"/>
      <c r="O25" s="9"/>
      <c r="P25" s="9"/>
      <c r="Q25" s="9"/>
      <c r="R25" s="9"/>
      <c r="S25" s="9"/>
      <c r="T25" s="9"/>
      <c r="U25" s="88">
        <f t="shared" si="3"/>
        <v>244</v>
      </c>
      <c r="V25" s="88"/>
      <c r="W25" s="59">
        <f t="shared" si="4"/>
        <v>0.58333333333333337</v>
      </c>
      <c r="X25" s="59"/>
      <c r="Y25" s="9"/>
      <c r="Z25" s="10"/>
    </row>
    <row r="26" spans="1:26" ht="20" customHeight="1" x14ac:dyDescent="0.2">
      <c r="A26" s="104"/>
      <c r="B26" s="40" t="str">
        <f>'1.BASIQUE'!B28</f>
        <v>Plat 17</v>
      </c>
      <c r="C26" s="41">
        <f>'1.BASIQUE'!C28</f>
        <v>1.64</v>
      </c>
      <c r="D26" s="41">
        <f>'1.BASIQUE'!D28</f>
        <v>7.5</v>
      </c>
      <c r="E26" s="42">
        <f t="shared" si="0"/>
        <v>6</v>
      </c>
      <c r="F26" s="42">
        <f t="shared" si="1"/>
        <v>4.3600000000000003</v>
      </c>
      <c r="G26" s="43">
        <f t="shared" si="2"/>
        <v>0.27333333333333332</v>
      </c>
      <c r="H26" s="94">
        <f t="shared" si="5"/>
        <v>0.72666666666666668</v>
      </c>
      <c r="I26" s="45">
        <f>'2. VOLUMES DE VENTES'!J27</f>
        <v>277</v>
      </c>
      <c r="J26" s="98">
        <v>4</v>
      </c>
      <c r="K26" s="46"/>
      <c r="L26" s="87"/>
      <c r="M26" s="87"/>
      <c r="N26" s="87"/>
      <c r="O26" s="9"/>
      <c r="P26" s="9"/>
      <c r="Q26" s="9"/>
      <c r="R26" s="9"/>
      <c r="S26" s="9"/>
      <c r="T26" s="9"/>
      <c r="U26" s="88">
        <f t="shared" si="3"/>
        <v>277</v>
      </c>
      <c r="V26" s="88"/>
      <c r="W26" s="59">
        <f t="shared" si="4"/>
        <v>0.72666666666666668</v>
      </c>
      <c r="X26" s="59"/>
      <c r="Y26" s="9"/>
      <c r="Z26" s="10"/>
    </row>
    <row r="27" spans="1:26" ht="20" customHeight="1" x14ac:dyDescent="0.2">
      <c r="A27" s="104"/>
      <c r="B27" s="40" t="str">
        <f>'1.BASIQUE'!B29</f>
        <v>Plat 18</v>
      </c>
      <c r="C27" s="41">
        <f>'1.BASIQUE'!C29</f>
        <v>1.48</v>
      </c>
      <c r="D27" s="41">
        <f>'1.BASIQUE'!D29</f>
        <v>7.5</v>
      </c>
      <c r="E27" s="42">
        <f t="shared" si="0"/>
        <v>6</v>
      </c>
      <c r="F27" s="42">
        <f t="shared" si="1"/>
        <v>4.5199999999999996</v>
      </c>
      <c r="G27" s="43">
        <f t="shared" si="2"/>
        <v>0.24666666666666667</v>
      </c>
      <c r="H27" s="94">
        <f t="shared" si="5"/>
        <v>0.7533333333333333</v>
      </c>
      <c r="I27" s="45">
        <f>'2. VOLUMES DE VENTES'!J28</f>
        <v>108</v>
      </c>
      <c r="J27" s="98">
        <v>3</v>
      </c>
      <c r="K27" s="46"/>
      <c r="L27" s="87"/>
      <c r="M27" s="87"/>
      <c r="N27" s="87"/>
      <c r="O27" s="9"/>
      <c r="P27" s="9"/>
      <c r="Q27" s="9"/>
      <c r="R27" s="9"/>
      <c r="S27" s="9"/>
      <c r="T27" s="9"/>
      <c r="U27" s="88">
        <f t="shared" si="3"/>
        <v>108</v>
      </c>
      <c r="V27" s="88"/>
      <c r="W27" s="59">
        <f t="shared" si="4"/>
        <v>0.7533333333333333</v>
      </c>
      <c r="X27" s="59"/>
      <c r="Y27" s="9"/>
      <c r="Z27" s="10"/>
    </row>
    <row r="28" spans="1:26" ht="20" customHeight="1" x14ac:dyDescent="0.2">
      <c r="A28" s="104"/>
      <c r="B28" s="40" t="str">
        <f>'1.BASIQUE'!B30</f>
        <v>Plat 19</v>
      </c>
      <c r="C28" s="41">
        <f>'1.BASIQUE'!C30</f>
        <v>2.7</v>
      </c>
      <c r="D28" s="41">
        <f>'1.BASIQUE'!D30</f>
        <v>7.5</v>
      </c>
      <c r="E28" s="42">
        <f t="shared" si="0"/>
        <v>6</v>
      </c>
      <c r="F28" s="42">
        <f t="shared" si="1"/>
        <v>3.3</v>
      </c>
      <c r="G28" s="43">
        <f t="shared" si="2"/>
        <v>0.45</v>
      </c>
      <c r="H28" s="94">
        <f t="shared" si="5"/>
        <v>0.54999999999999993</v>
      </c>
      <c r="I28" s="45">
        <f>'2. VOLUMES DE VENTES'!J29</f>
        <v>388</v>
      </c>
      <c r="J28" s="98">
        <v>5</v>
      </c>
      <c r="K28" s="46"/>
      <c r="L28" s="87"/>
      <c r="M28" s="87"/>
      <c r="N28" s="87"/>
      <c r="O28" s="9"/>
      <c r="P28" s="9"/>
      <c r="Q28" s="9"/>
      <c r="R28" s="9"/>
      <c r="S28" s="9"/>
      <c r="T28" s="9"/>
      <c r="U28" s="88">
        <f t="shared" si="3"/>
        <v>388</v>
      </c>
      <c r="V28" s="88"/>
      <c r="W28" s="59">
        <f t="shared" si="4"/>
        <v>0.54999999999999993</v>
      </c>
      <c r="X28" s="59"/>
      <c r="Y28" s="9"/>
      <c r="Z28" s="10"/>
    </row>
    <row r="29" spans="1:26" ht="20" customHeight="1" x14ac:dyDescent="0.2">
      <c r="A29" s="105"/>
      <c r="B29" s="51" t="str">
        <f>'1.BASIQUE'!B31</f>
        <v>Plat 20</v>
      </c>
      <c r="C29" s="52">
        <f>'1.BASIQUE'!C31</f>
        <v>1.99</v>
      </c>
      <c r="D29" s="52">
        <f>'1.BASIQUE'!D31</f>
        <v>7.5</v>
      </c>
      <c r="E29" s="53">
        <f t="shared" si="0"/>
        <v>6</v>
      </c>
      <c r="F29" s="53">
        <f t="shared" si="1"/>
        <v>4.01</v>
      </c>
      <c r="G29" s="54">
        <f t="shared" si="2"/>
        <v>0.33166666666666667</v>
      </c>
      <c r="H29" s="95">
        <f t="shared" si="5"/>
        <v>0.66833333333333333</v>
      </c>
      <c r="I29" s="56">
        <f>'2. VOLUMES DE VENTES'!J30</f>
        <v>305</v>
      </c>
      <c r="J29" s="99">
        <v>1</v>
      </c>
      <c r="K29" s="89"/>
      <c r="L29" s="90"/>
      <c r="M29" s="90"/>
      <c r="N29" s="90"/>
      <c r="O29" s="31"/>
      <c r="P29" s="31"/>
      <c r="Q29" s="31"/>
      <c r="R29" s="31"/>
      <c r="S29" s="31"/>
      <c r="T29" s="31"/>
      <c r="U29" s="91">
        <f t="shared" si="3"/>
        <v>305</v>
      </c>
      <c r="V29" s="91"/>
      <c r="W29" s="92">
        <f t="shared" si="4"/>
        <v>0.66833333333333333</v>
      </c>
      <c r="X29" s="92"/>
      <c r="Y29" s="31"/>
      <c r="Z29" s="32"/>
    </row>
  </sheetData>
  <mergeCells count="2">
    <mergeCell ref="A10:A29"/>
    <mergeCell ref="H3:K6"/>
  </mergeCells>
  <conditionalFormatting sqref="H10:H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:J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1.BASIQUE</vt:lpstr>
      <vt:lpstr>2. VOLUMES DE VENTES</vt:lpstr>
      <vt:lpstr>3. MATRICE BCG</vt:lpstr>
      <vt:lpstr>4. COMPLEXITÉ DES PLATS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BOURDIAUX Lina</cp:lastModifiedBy>
  <dcterms:modified xsi:type="dcterms:W3CDTF">2021-04-21T13:22:40Z</dcterms:modified>
</cp:coreProperties>
</file>